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E:\Dokumenty\opravy, akce pod smlouvama, projekty, soutěže\veřejné zakázky, soutěže\Soutěže\2024\opravy MK_2\Výkazy výměr\"/>
    </mc:Choice>
  </mc:AlternateContent>
  <bookViews>
    <workbookView xWindow="0" yWindow="0" windowWidth="28800" windowHeight="12300" activeTab="1"/>
  </bookViews>
  <sheets>
    <sheet name="Rekapitulace stavby" sheetId="1" r:id="rId1"/>
    <sheet name="Mesto1046 - Oprava místní..." sheetId="2" r:id="rId2"/>
  </sheets>
  <definedNames>
    <definedName name="_xlnm._FilterDatabase" localSheetId="1" hidden="1">'Mesto1046 - Oprava místní...'!$C$121:$J$153</definedName>
    <definedName name="_xlnm.Print_Titles" localSheetId="1">'Mesto1046 - Oprava místní...'!$121:$121</definedName>
    <definedName name="_xlnm.Print_Titles" localSheetId="0">'Rekapitulace stavby'!$92:$92</definedName>
    <definedName name="_xlnm.Print_Area" localSheetId="1">'Mesto1046 - Oprava místní...'!$C$4:$J$76,'Mesto1046 - Oprava místní...'!$C$82:$J$105,'Mesto1046 - Oprava místní...'!$C$111:$J$153</definedName>
    <definedName name="_xlnm.Print_Area" localSheetId="0">'Rekapitulace stavby'!$D$4:$AO$76,'Rekapitulace stavby'!$C$82:$AQ$96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35" i="2" l="1"/>
  <c r="J34" i="2"/>
  <c r="AY95" i="1" s="1"/>
  <c r="J33" i="2"/>
  <c r="AX95" i="1" s="1"/>
  <c r="BH153" i="2"/>
  <c r="BG153" i="2"/>
  <c r="BF153" i="2"/>
  <c r="BE153" i="2"/>
  <c r="S153" i="2"/>
  <c r="S152" i="2" s="1"/>
  <c r="Q153" i="2"/>
  <c r="Q152" i="2" s="1"/>
  <c r="O153" i="2"/>
  <c r="O152" i="2" s="1"/>
  <c r="BH151" i="2"/>
  <c r="BG151" i="2"/>
  <c r="BF151" i="2"/>
  <c r="BE151" i="2"/>
  <c r="S151" i="2"/>
  <c r="S150" i="2" s="1"/>
  <c r="Q151" i="2"/>
  <c r="Q150" i="2" s="1"/>
  <c r="Q149" i="2" s="1"/>
  <c r="O151" i="2"/>
  <c r="O150" i="2" s="1"/>
  <c r="BH148" i="2"/>
  <c r="BG148" i="2"/>
  <c r="BF148" i="2"/>
  <c r="BE148" i="2"/>
  <c r="S148" i="2"/>
  <c r="S147" i="2"/>
  <c r="Q148" i="2"/>
  <c r="Q147" i="2"/>
  <c r="O148" i="2"/>
  <c r="O147" i="2"/>
  <c r="BH146" i="2"/>
  <c r="BG146" i="2"/>
  <c r="BF146" i="2"/>
  <c r="BE146" i="2"/>
  <c r="S146" i="2"/>
  <c r="Q146" i="2"/>
  <c r="O146" i="2"/>
  <c r="BH145" i="2"/>
  <c r="BG145" i="2"/>
  <c r="BF145" i="2"/>
  <c r="BE145" i="2"/>
  <c r="S145" i="2"/>
  <c r="Q145" i="2"/>
  <c r="O145" i="2"/>
  <c r="BH143" i="2"/>
  <c r="BG143" i="2"/>
  <c r="BF143" i="2"/>
  <c r="BE143" i="2"/>
  <c r="S143" i="2"/>
  <c r="Q143" i="2"/>
  <c r="O143" i="2"/>
  <c r="BH142" i="2"/>
  <c r="BG142" i="2"/>
  <c r="BF142" i="2"/>
  <c r="BE142" i="2"/>
  <c r="S142" i="2"/>
  <c r="Q142" i="2"/>
  <c r="O142" i="2"/>
  <c r="BH140" i="2"/>
  <c r="BG140" i="2"/>
  <c r="BF140" i="2"/>
  <c r="BE140" i="2"/>
  <c r="S140" i="2"/>
  <c r="Q140" i="2"/>
  <c r="O140" i="2"/>
  <c r="BH139" i="2"/>
  <c r="BG139" i="2"/>
  <c r="BF139" i="2"/>
  <c r="BE139" i="2"/>
  <c r="S139" i="2"/>
  <c r="Q139" i="2"/>
  <c r="O139" i="2"/>
  <c r="BH136" i="2"/>
  <c r="BG136" i="2"/>
  <c r="BF136" i="2"/>
  <c r="BE136" i="2"/>
  <c r="S136" i="2"/>
  <c r="Q136" i="2"/>
  <c r="O136" i="2"/>
  <c r="BH134" i="2"/>
  <c r="BG134" i="2"/>
  <c r="BF134" i="2"/>
  <c r="BE134" i="2"/>
  <c r="S134" i="2"/>
  <c r="Q134" i="2"/>
  <c r="O134" i="2"/>
  <c r="BH133" i="2"/>
  <c r="BG133" i="2"/>
  <c r="BF133" i="2"/>
  <c r="BE133" i="2"/>
  <c r="S133" i="2"/>
  <c r="Q133" i="2"/>
  <c r="O133" i="2"/>
  <c r="BH132" i="2"/>
  <c r="BG132" i="2"/>
  <c r="BF132" i="2"/>
  <c r="BE132" i="2"/>
  <c r="S132" i="2"/>
  <c r="Q132" i="2"/>
  <c r="O132" i="2"/>
  <c r="BH131" i="2"/>
  <c r="BG131" i="2"/>
  <c r="BF131" i="2"/>
  <c r="BE131" i="2"/>
  <c r="S131" i="2"/>
  <c r="Q131" i="2"/>
  <c r="O131" i="2"/>
  <c r="BH129" i="2"/>
  <c r="BG129" i="2"/>
  <c r="BF129" i="2"/>
  <c r="BE129" i="2"/>
  <c r="S129" i="2"/>
  <c r="Q129" i="2"/>
  <c r="O129" i="2"/>
  <c r="BH128" i="2"/>
  <c r="BG128" i="2"/>
  <c r="BF128" i="2"/>
  <c r="BE128" i="2"/>
  <c r="S128" i="2"/>
  <c r="Q128" i="2"/>
  <c r="O128" i="2"/>
  <c r="BH127" i="2"/>
  <c r="BG127" i="2"/>
  <c r="BF127" i="2"/>
  <c r="BE127" i="2"/>
  <c r="S127" i="2"/>
  <c r="Q127" i="2"/>
  <c r="O127" i="2"/>
  <c r="BH125" i="2"/>
  <c r="BG125" i="2"/>
  <c r="BF125" i="2"/>
  <c r="BE125" i="2"/>
  <c r="S125" i="2"/>
  <c r="S124" i="2" s="1"/>
  <c r="Q125" i="2"/>
  <c r="Q124" i="2" s="1"/>
  <c r="O125" i="2"/>
  <c r="O124" i="2" s="1"/>
  <c r="J119" i="2"/>
  <c r="F118" i="2"/>
  <c r="F116" i="2"/>
  <c r="E114" i="2"/>
  <c r="J90" i="2"/>
  <c r="F89" i="2"/>
  <c r="F87" i="2"/>
  <c r="E85" i="2"/>
  <c r="J19" i="2"/>
  <c r="E19" i="2"/>
  <c r="J89" i="2" s="1"/>
  <c r="J18" i="2"/>
  <c r="J16" i="2"/>
  <c r="E16" i="2"/>
  <c r="F119" i="2" s="1"/>
  <c r="J15" i="2"/>
  <c r="L90" i="1"/>
  <c r="AM90" i="1"/>
  <c r="AM89" i="1"/>
  <c r="L89" i="1"/>
  <c r="AM87" i="1"/>
  <c r="L87" i="1"/>
  <c r="L85" i="1"/>
  <c r="L84" i="1"/>
  <c r="BJ153" i="2"/>
  <c r="J146" i="2"/>
  <c r="J143" i="2"/>
  <c r="J140" i="2"/>
  <c r="BJ136" i="2"/>
  <c r="J133" i="2"/>
  <c r="BJ129" i="2"/>
  <c r="J128" i="2"/>
  <c r="J151" i="2"/>
  <c r="BJ146" i="2"/>
  <c r="BJ143" i="2"/>
  <c r="BJ140" i="2"/>
  <c r="J136" i="2"/>
  <c r="J132" i="2"/>
  <c r="J129" i="2"/>
  <c r="J127" i="2"/>
  <c r="J134" i="2"/>
  <c r="BJ127" i="2"/>
  <c r="J125" i="2"/>
  <c r="BJ151" i="2"/>
  <c r="J148" i="2"/>
  <c r="J145" i="2"/>
  <c r="J142" i="2"/>
  <c r="J139" i="2"/>
  <c r="BJ134" i="2"/>
  <c r="BJ132" i="2"/>
  <c r="AS94" i="1"/>
  <c r="J153" i="2"/>
  <c r="BJ148" i="2"/>
  <c r="BJ145" i="2"/>
  <c r="BJ142" i="2"/>
  <c r="BJ139" i="2"/>
  <c r="BJ133" i="2"/>
  <c r="J131" i="2"/>
  <c r="BJ128" i="2"/>
  <c r="BJ125" i="2"/>
  <c r="BJ131" i="2"/>
  <c r="O149" i="2" l="1"/>
  <c r="S149" i="2"/>
  <c r="BJ126" i="2"/>
  <c r="J126" i="2" s="1"/>
  <c r="J97" i="2" s="1"/>
  <c r="O126" i="2"/>
  <c r="S126" i="2"/>
  <c r="O130" i="2"/>
  <c r="S130" i="2"/>
  <c r="O135" i="2"/>
  <c r="S135" i="2"/>
  <c r="O141" i="2"/>
  <c r="Q141" i="2"/>
  <c r="Q126" i="2"/>
  <c r="Q123" i="2" s="1"/>
  <c r="Q122" i="2" s="1"/>
  <c r="BJ130" i="2"/>
  <c r="J130" i="2" s="1"/>
  <c r="J98" i="2" s="1"/>
  <c r="Q130" i="2"/>
  <c r="BJ135" i="2"/>
  <c r="J135" i="2" s="1"/>
  <c r="J99" i="2" s="1"/>
  <c r="Q135" i="2"/>
  <c r="BJ141" i="2"/>
  <c r="J141" i="2" s="1"/>
  <c r="J100" i="2" s="1"/>
  <c r="S141" i="2"/>
  <c r="BJ124" i="2"/>
  <c r="J124" i="2" s="1"/>
  <c r="J96" i="2" s="1"/>
  <c r="BJ147" i="2"/>
  <c r="J147" i="2"/>
  <c r="J101" i="2" s="1"/>
  <c r="BJ152" i="2"/>
  <c r="J152" i="2"/>
  <c r="J104" i="2" s="1"/>
  <c r="BJ150" i="2"/>
  <c r="F90" i="2"/>
  <c r="J118" i="2"/>
  <c r="BD129" i="2"/>
  <c r="BD125" i="2"/>
  <c r="BD132" i="2"/>
  <c r="BD134" i="2"/>
  <c r="BD139" i="2"/>
  <c r="BD140" i="2"/>
  <c r="BD143" i="2"/>
  <c r="BD151" i="2"/>
  <c r="BD127" i="2"/>
  <c r="BD128" i="2"/>
  <c r="BD131" i="2"/>
  <c r="BD133" i="2"/>
  <c r="BD136" i="2"/>
  <c r="BD142" i="2"/>
  <c r="BD145" i="2"/>
  <c r="BD146" i="2"/>
  <c r="BD148" i="2"/>
  <c r="BD153" i="2"/>
  <c r="F33" i="2"/>
  <c r="BB95" i="1" s="1"/>
  <c r="BB94" i="1" s="1"/>
  <c r="W31" i="1" s="1"/>
  <c r="J32" i="2"/>
  <c r="AW95" i="1" s="1"/>
  <c r="F35" i="2"/>
  <c r="BD95" i="1" s="1"/>
  <c r="BD94" i="1" s="1"/>
  <c r="W33" i="1" s="1"/>
  <c r="F32" i="2"/>
  <c r="BA95" i="1" s="1"/>
  <c r="BA94" i="1" s="1"/>
  <c r="W30" i="1" s="1"/>
  <c r="F34" i="2"/>
  <c r="BC95" i="1" s="1"/>
  <c r="BC94" i="1" s="1"/>
  <c r="W32" i="1" s="1"/>
  <c r="S123" i="2" l="1"/>
  <c r="S122" i="2" s="1"/>
  <c r="O123" i="2"/>
  <c r="O122" i="2" s="1"/>
  <c r="AU95" i="1" s="1"/>
  <c r="AU94" i="1" s="1"/>
  <c r="BJ149" i="2"/>
  <c r="J149" i="2" s="1"/>
  <c r="J102" i="2" s="1"/>
  <c r="J150" i="2"/>
  <c r="J103" i="2"/>
  <c r="BJ123" i="2"/>
  <c r="J123" i="2" s="1"/>
  <c r="J95" i="2" s="1"/>
  <c r="AY94" i="1"/>
  <c r="AX94" i="1"/>
  <c r="J31" i="2"/>
  <c r="AV95" i="1" s="1"/>
  <c r="AT95" i="1" s="1"/>
  <c r="AW94" i="1"/>
  <c r="AK30" i="1" s="1"/>
  <c r="F31" i="2"/>
  <c r="AZ95" i="1" s="1"/>
  <c r="AZ94" i="1" s="1"/>
  <c r="AV94" i="1" s="1"/>
  <c r="AK29" i="1" s="1"/>
  <c r="BJ122" i="2" l="1"/>
  <c r="J122" i="2"/>
  <c r="J28" i="2"/>
  <c r="AG95" i="1" s="1"/>
  <c r="AG94" i="1" s="1"/>
  <c r="AT94" i="1"/>
  <c r="W29" i="1"/>
  <c r="AN94" i="1" l="1"/>
  <c r="AK26" i="1"/>
  <c r="AK35" i="1" s="1"/>
  <c r="J37" i="2"/>
  <c r="J94" i="2"/>
  <c r="AN95" i="1"/>
</calcChain>
</file>

<file path=xl/sharedStrings.xml><?xml version="1.0" encoding="utf-8"?>
<sst xmlns="http://schemas.openxmlformats.org/spreadsheetml/2006/main" count="596" uniqueCount="206">
  <si>
    <t>Export Komplet</t>
  </si>
  <si>
    <t/>
  </si>
  <si>
    <t>2.0</t>
  </si>
  <si>
    <t>False</t>
  </si>
  <si>
    <t>{736d374b-8718-400c-9617-bb2b8844aba4}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</si>
  <si>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</si>
  <si>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</si>
  <si>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</si>
  <si>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</si>
  <si>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</si>
  <si>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</si>
  <si>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</si>
  <si>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</si>
  <si>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</si>
  <si>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</si>
  <si>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</si>
  <si>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Oprava místní komunikace Žerotínova ABS (MOK-přechod uškoly)</t>
  </si>
  <si>
    <t>KSO:</t>
  </si>
  <si>
    <t>CC-CZ:</t>
  </si>
  <si>
    <t>Místo:</t>
  </si>
  <si>
    <t>Valašské Meziříčí</t>
  </si>
  <si>
    <t>Datum:</t>
  </si>
  <si>
    <t>Zadavatel:</t>
  </si>
  <si>
    <t>IČ:</t>
  </si>
  <si>
    <t>Město Valašské Meziříčí</t>
  </si>
  <si>
    <t>DIČ:</t>
  </si>
  <si>
    <t>Uchazeč:</t>
  </si>
  <si>
    <t>Vyplň údaj</t>
  </si>
  <si>
    <t>Projektant:</t>
  </si>
  <si>
    <t xml:space="preserve"> </t>
  </si>
  <si>
    <t>True</t>
  </si>
  <si>
    <t>Zpracovatel:</t>
  </si>
  <si>
    <t>Fajfrová Irena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</si>
  <si>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</si>
  <si>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</si>
  <si>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</si>
  <si>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</si>
  <si>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</si>
  <si>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</si>
  <si>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</si>
  <si>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</si>
  <si>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</si>
  <si>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</si>
  <si>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</si>
  <si>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</si>
  <si>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</si>
  <si>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</si>
  <si>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</si>
  <si>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</si>
  <si>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</si>
  <si>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</si>
  <si>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</si>
  <si>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</si>
  <si>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</si>
  <si>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</si>
  <si>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</si>
  <si>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</si>
  <si>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</si>
  <si>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</si>
  <si>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</si>
  <si>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</si>
  <si>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</si>
  <si>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</si>
  <si>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</si>
  <si>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</si>
  <si>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</si>
  <si>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</si>
  <si>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</si>
  <si>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</si>
  <si>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</si>
  <si>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</si>
  <si>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</si>
  <si>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</si>
  <si>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</si>
  <si>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</si>
  <si>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</si>
  <si>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</si>
  <si>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</si>
  <si>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</si>
  <si>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</si>
  <si>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</si>
  <si>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</si>
  <si>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</si>
  <si>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</si>
  <si>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</si>
  <si>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</si>
  <si>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</si>
  <si>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</si>
  <si>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</si>
  <si>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</si>
  <si>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</si>
  <si>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</si>
  <si>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</si>
  <si>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</si>
  <si>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</si>
  <si>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VRN - Vedlejší rozpočtové náklady</t>
  </si>
  <si>
    <t xml:space="preserve">    VRN3 - Zařízení staveniště</t>
  </si>
  <si>
    <t xml:space="preserve">    VRN7 - Provozní vlivy</t>
  </si>
  <si>
    <t>SOUPIS PRACÍ</t>
  </si>
  <si>
    <t>PČ</t>
  </si>
  <si>
    <t>MJ</t>
  </si>
  <si>
    <t>Množství</t>
  </si>
  <si>
    <t>J.cena [CZK]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</si>
  <si>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</si>
  <si>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</si>
  <si>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</si>
  <si>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</si>
  <si>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</si>
  <si>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</si>
  <si>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</si>
  <si>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</si>
  <si>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</si>
  <si>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</si>
  <si>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</si>
  <si>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</si>
  <si>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113154332</t>
  </si>
  <si>
    <t>Frézování živičného krytu tl 40 mm pruh š přes 1 do 2 m pl přes 1000 do 10000 m2 bez překážek v trase</t>
  </si>
  <si>
    <t>m2</t>
  </si>
  <si>
    <t>4</t>
  </si>
  <si>
    <t>560252961</t>
  </si>
  <si>
    <t>5</t>
  </si>
  <si>
    <t>Komunikace pozemní</t>
  </si>
  <si>
    <t>573231111</t>
  </si>
  <si>
    <t>Postřik živičný spojovací ze silniční emulze v množství 0,70 kg/m2</t>
  </si>
  <si>
    <t>1675388678</t>
  </si>
  <si>
    <t>3</t>
  </si>
  <si>
    <t>577144121</t>
  </si>
  <si>
    <t>Asfaltový beton vrstva obrusná ACO 11 (ABS) tř. I tl 50 mm š přes 3 m z nemodifikovaného asfaltu</t>
  </si>
  <si>
    <t>1996088802</t>
  </si>
  <si>
    <t>599141111</t>
  </si>
  <si>
    <t>Vyplnění spár mezi silničními dílci živičnou zálivkou</t>
  </si>
  <si>
    <t>m</t>
  </si>
  <si>
    <t>44372182</t>
  </si>
  <si>
    <t>8</t>
  </si>
  <si>
    <t>Trubní vedení</t>
  </si>
  <si>
    <t>899131112.1</t>
  </si>
  <si>
    <t>Posun uliční vpusti</t>
  </si>
  <si>
    <t>kus</t>
  </si>
  <si>
    <t>798664194</t>
  </si>
  <si>
    <t>6</t>
  </si>
  <si>
    <t>899231111</t>
  </si>
  <si>
    <t>Výšková úprava uličního vstupu nebo vpusti do 200 mm zvýšením mříže</t>
  </si>
  <si>
    <t>394189613</t>
  </si>
  <si>
    <t>7</t>
  </si>
  <si>
    <t>899331111</t>
  </si>
  <si>
    <t>Výšková úprava uličního vstupu nebo vpusti do 200 mm zvýšením poklopu</t>
  </si>
  <si>
    <t>1272553601</t>
  </si>
  <si>
    <t>899431111</t>
  </si>
  <si>
    <t>Výšková úprava uličního vstupu nebo vpusti do 200 mm zvýšením krycího hrnce, šoupěte nebo hydrantu</t>
  </si>
  <si>
    <t>1671794746</t>
  </si>
  <si>
    <t>9</t>
  </si>
  <si>
    <t>Ostatní konstrukce a práce, bourání</t>
  </si>
  <si>
    <t>915131112</t>
  </si>
  <si>
    <t>Vodorovné dopravní značení přechody pro chodce, šipky, symboly retroreflexní bílá barva</t>
  </si>
  <si>
    <t>1310022019</t>
  </si>
  <si>
    <t>VV</t>
  </si>
  <si>
    <t>přechod pro chodce</t>
  </si>
  <si>
    <t>15,0</t>
  </si>
  <si>
    <t>10</t>
  </si>
  <si>
    <t>915621111</t>
  </si>
  <si>
    <t>Předznačení vodorovného plošného značení</t>
  </si>
  <si>
    <t>328701231</t>
  </si>
  <si>
    <t>11</t>
  </si>
  <si>
    <t>919735112</t>
  </si>
  <si>
    <t>Řezání stávajícího živičného krytu hl přes 50 do 100 mm</t>
  </si>
  <si>
    <t>-2015302421</t>
  </si>
  <si>
    <t>997</t>
  </si>
  <si>
    <t>Přesun sutě</t>
  </si>
  <si>
    <t>12</t>
  </si>
  <si>
    <t>997221551</t>
  </si>
  <si>
    <t>Vodorovná doprava suti ze sypkých materiálů do 1 km</t>
  </si>
  <si>
    <t>t</t>
  </si>
  <si>
    <t>-805886486</t>
  </si>
  <si>
    <t>13</t>
  </si>
  <si>
    <t>997221559</t>
  </si>
  <si>
    <t>Příplatek ZKD 1 km u vodorovné dopravy suti ze sypkých materiálů</t>
  </si>
  <si>
    <t>-326960564</t>
  </si>
  <si>
    <t>184,45*19 'Přepočtené koeficientem množství</t>
  </si>
  <si>
    <t>14</t>
  </si>
  <si>
    <t>997221611</t>
  </si>
  <si>
    <t>Nakládání suti na dopravní prostředky pro vodorovnou dopravu</t>
  </si>
  <si>
    <t>572955527</t>
  </si>
  <si>
    <t>997221645</t>
  </si>
  <si>
    <t>Poplatek za uložení na skládce (skládkovné) odpadu asfaltového bez dehtu kód odpadu 17 03 02</t>
  </si>
  <si>
    <t>-416035516</t>
  </si>
  <si>
    <t>998</t>
  </si>
  <si>
    <t>Přesun hmot</t>
  </si>
  <si>
    <t>16</t>
  </si>
  <si>
    <t>998225111</t>
  </si>
  <si>
    <t>Přesun hmot pro pozemní komunikace s krytem z kamene, monolitickým betonovým nebo živičným</t>
  </si>
  <si>
    <t>-603625100</t>
  </si>
  <si>
    <t>VRN</t>
  </si>
  <si>
    <t>Vedlejší rozpočtové náklady</t>
  </si>
  <si>
    <t>VRN3</t>
  </si>
  <si>
    <t>Zařízení staveniště</t>
  </si>
  <si>
    <t>17</t>
  </si>
  <si>
    <t>030001000</t>
  </si>
  <si>
    <t>kpl</t>
  </si>
  <si>
    <t>1024</t>
  </si>
  <si>
    <t>1816624877</t>
  </si>
  <si>
    <t>VRN7</t>
  </si>
  <si>
    <t>Provozní vlivy</t>
  </si>
  <si>
    <t>18</t>
  </si>
  <si>
    <t>072002000</t>
  </si>
  <si>
    <t>Silniční provoz - dočasné dopravní značení</t>
  </si>
  <si>
    <t>1738513248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</si>
</sst>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26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6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6" fillId="0" borderId="0" xfId="0" applyFont="1" applyAlignment="1">
      <alignment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21" fillId="5" borderId="0" xfId="0" applyFont="1" applyFill="1" applyAlignment="1">
      <alignment horizontal="center" vertical="center"/>
    </xf>
    <xf numFmtId="0" fontId="22" fillId="0" borderId="16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4" fontId="19" fillId="0" borderId="14" xfId="0" applyNumberFormat="1" applyFont="1" applyBorder="1" applyAlignment="1">
      <alignment vertical="center"/>
    </xf>
    <xf numFmtId="4" fontId="19" fillId="0" borderId="0" xfId="0" applyNumberFormat="1" applyFont="1" applyBorder="1" applyAlignment="1">
      <alignment vertical="center"/>
    </xf>
    <xf numFmtId="166" fontId="19" fillId="0" borderId="0" xfId="0" applyNumberFormat="1" applyFont="1" applyBorder="1" applyAlignment="1">
      <alignment vertical="center"/>
    </xf>
    <xf numFmtId="4" fontId="19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5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7" fillId="0" borderId="19" xfId="0" applyNumberFormat="1" applyFont="1" applyBorder="1" applyAlignment="1">
      <alignment vertical="center"/>
    </xf>
    <xf numFmtId="4" fontId="27" fillId="0" borderId="20" xfId="0" applyNumberFormat="1" applyFont="1" applyBorder="1" applyAlignment="1">
      <alignment vertical="center"/>
    </xf>
    <xf numFmtId="166" fontId="27" fillId="0" borderId="20" xfId="0" applyNumberFormat="1" applyFont="1" applyBorder="1" applyAlignment="1">
      <alignment vertical="center"/>
    </xf>
    <xf numFmtId="4" fontId="27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8" fillId="0" borderId="0" xfId="0" applyFont="1" applyAlignment="1" applyProtection="1">
      <protection locked="0"/>
    </xf>
    <xf numFmtId="0" fontId="0" fillId="0" borderId="3" xfId="0" applyFont="1" applyBorder="1" applyAlignment="1" applyProtection="1">
      <alignment vertical="center"/>
      <protection locked="0"/>
    </xf>
    <xf numFmtId="0" fontId="22" fillId="3" borderId="14" xfId="0" applyFont="1" applyFill="1" applyBorder="1" applyAlignment="1" applyProtection="1">
      <alignment horizontal="left" vertical="center"/>
      <protection locked="0"/>
    </xf>
    <xf numFmtId="0" fontId="9" fillId="0" borderId="0" xfId="0" applyFont="1" applyAlignment="1" applyProtection="1">
      <alignment vertical="center"/>
      <protection locked="0"/>
    </xf>
    <xf numFmtId="0" fontId="10" fillId="0" borderId="0" xfId="0" applyFont="1" applyAlignment="1" applyProtection="1">
      <alignment vertical="center"/>
      <protection locked="0"/>
    </xf>
    <xf numFmtId="0" fontId="22" fillId="3" borderId="19" xfId="0" applyFont="1" applyFill="1" applyBorder="1" applyAlignment="1" applyProtection="1">
      <alignment horizontal="left" vertical="center"/>
      <protection locked="0"/>
    </xf>
    <xf numFmtId="0" fontId="2" fillId="3" borderId="0" xfId="0" applyFont="1" applyFill="1" applyAlignment="1" applyProtection="1">
      <alignment horizontal="left" vertical="center"/>
      <protection locked="0"/>
    </xf>
    <xf numFmtId="0" fontId="12" fillId="2" borderId="0" xfId="0" applyFont="1" applyFill="1" applyAlignment="1">
      <alignment horizontal="center" vertical="center"/>
    </xf>
    <xf numFmtId="0" fontId="0" fillId="0" borderId="0" xfId="0"/>
    <xf numFmtId="0" fontId="21" fillId="5" borderId="6" xfId="0" applyFont="1" applyFill="1" applyBorder="1" applyAlignment="1">
      <alignment horizontal="center" vertical="center"/>
    </xf>
    <xf numFmtId="0" fontId="21" fillId="5" borderId="7" xfId="0" applyFont="1" applyFill="1" applyBorder="1" applyAlignment="1">
      <alignment horizontal="left" vertical="center"/>
    </xf>
    <xf numFmtId="0" fontId="21" fillId="5" borderId="7" xfId="0" applyFont="1" applyFill="1" applyBorder="1" applyAlignment="1">
      <alignment horizontal="center" vertical="center"/>
    </xf>
    <xf numFmtId="0" fontId="21" fillId="5" borderId="7" xfId="0" applyFont="1" applyFill="1" applyBorder="1" applyAlignment="1">
      <alignment horizontal="right" vertical="center"/>
    </xf>
    <xf numFmtId="0" fontId="21" fillId="5" borderId="8" xfId="0" applyFont="1" applyFill="1" applyBorder="1" applyAlignment="1">
      <alignment horizontal="left" vertical="center"/>
    </xf>
    <xf numFmtId="4" fontId="26" fillId="0" borderId="0" xfId="0" applyNumberFormat="1" applyFont="1" applyAlignment="1">
      <alignment vertical="center"/>
    </xf>
    <xf numFmtId="0" fontId="26" fillId="0" borderId="0" xfId="0" applyFont="1" applyAlignment="1">
      <alignment vertical="center"/>
    </xf>
    <xf numFmtId="0" fontId="25" fillId="0" borderId="0" xfId="0" applyFont="1" applyAlignment="1">
      <alignment horizontal="left" vertical="center" wrapText="1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4" fontId="17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6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0" fontId="0" fillId="0" borderId="0" xfId="0" applyProtection="1">
      <protection locked="0"/>
    </xf>
    <xf numFmtId="0" fontId="12" fillId="2" borderId="0" xfId="0" applyFont="1" applyFill="1" applyAlignment="1" applyProtection="1">
      <alignment horizontal="center" vertical="center"/>
      <protection locked="0"/>
    </xf>
    <xf numFmtId="0" fontId="0" fillId="0" borderId="0" xfId="0" applyProtection="1">
      <protection locked="0"/>
    </xf>
    <xf numFmtId="0" fontId="0" fillId="0" borderId="0" xfId="0" applyFont="1" applyAlignment="1" applyProtection="1">
      <alignment horizontal="left" vertical="center"/>
      <protection locked="0"/>
    </xf>
    <xf numFmtId="0" fontId="0" fillId="0" borderId="1" xfId="0" applyBorder="1" applyProtection="1">
      <protection locked="0"/>
    </xf>
    <xf numFmtId="0" fontId="0" fillId="0" borderId="2" xfId="0" applyBorder="1" applyProtection="1">
      <protection locked="0"/>
    </xf>
    <xf numFmtId="0" fontId="0" fillId="0" borderId="3" xfId="0" applyBorder="1" applyProtection="1">
      <protection locked="0"/>
    </xf>
    <xf numFmtId="0" fontId="13" fillId="0" borderId="0" xfId="0" applyFont="1" applyAlignment="1" applyProtection="1">
      <alignment horizontal="left" vertical="center"/>
      <protection locked="0"/>
    </xf>
    <xf numFmtId="0" fontId="28" fillId="0" borderId="0" xfId="0" applyFont="1" applyAlignment="1" applyProtection="1">
      <alignment horizontal="left" vertical="center"/>
      <protection locked="0"/>
    </xf>
    <xf numFmtId="0" fontId="0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0" fillId="0" borderId="3" xfId="0" applyBorder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3" fillId="0" borderId="0" xfId="0" applyFont="1" applyAlignment="1" applyProtection="1">
      <alignment horizontal="left" vertical="center" wrapText="1"/>
      <protection locked="0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/>
      <protection locked="0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Font="1" applyBorder="1" applyAlignment="1" applyProtection="1">
      <alignment vertical="center" wrapText="1"/>
      <protection locked="0"/>
    </xf>
    <xf numFmtId="0" fontId="2" fillId="0" borderId="0" xfId="0" applyFont="1" applyAlignment="1" applyProtection="1">
      <alignment horizontal="left" vertical="center" wrapText="1"/>
      <protection locked="0"/>
    </xf>
    <xf numFmtId="0" fontId="0" fillId="0" borderId="3" xfId="0" applyBorder="1" applyAlignment="1" applyProtection="1">
      <alignment vertical="center" wrapText="1"/>
      <protection locked="0"/>
    </xf>
    <xf numFmtId="0" fontId="0" fillId="0" borderId="0" xfId="0" applyAlignment="1" applyProtection="1">
      <alignment vertical="center" wrapText="1"/>
      <protection locked="0"/>
    </xf>
    <xf numFmtId="0" fontId="0" fillId="0" borderId="12" xfId="0" applyFont="1" applyBorder="1" applyAlignment="1" applyProtection="1">
      <alignment vertical="center"/>
      <protection locked="0"/>
    </xf>
    <xf numFmtId="0" fontId="16" fillId="0" borderId="0" xfId="0" applyFont="1" applyAlignment="1" applyProtection="1">
      <alignment horizontal="left" vertical="center"/>
      <protection locked="0"/>
    </xf>
    <xf numFmtId="4" fontId="23" fillId="0" borderId="0" xfId="0" applyNumberFormat="1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right" vertical="center"/>
      <protection locked="0"/>
    </xf>
    <xf numFmtId="0" fontId="20" fillId="0" borderId="0" xfId="0" applyFont="1" applyAlignment="1" applyProtection="1">
      <alignment horizontal="left" vertical="center"/>
      <protection locked="0"/>
    </xf>
    <xf numFmtId="4" fontId="1" fillId="0" borderId="0" xfId="0" applyNumberFormat="1" applyFont="1" applyAlignment="1" applyProtection="1">
      <alignment vertical="center"/>
      <protection locked="0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5" borderId="0" xfId="0" applyFont="1" applyFill="1" applyAlignment="1" applyProtection="1">
      <alignment vertical="center"/>
      <protection locked="0"/>
    </xf>
    <xf numFmtId="0" fontId="4" fillId="5" borderId="6" xfId="0" applyFont="1" applyFill="1" applyBorder="1" applyAlignment="1" applyProtection="1">
      <alignment horizontal="left" vertical="center"/>
      <protection locked="0"/>
    </xf>
    <xf numFmtId="0" fontId="0" fillId="5" borderId="7" xfId="0" applyFont="1" applyFill="1" applyBorder="1" applyAlignment="1" applyProtection="1">
      <alignment vertical="center"/>
      <protection locked="0"/>
    </xf>
    <xf numFmtId="0" fontId="4" fillId="5" borderId="7" xfId="0" applyFont="1" applyFill="1" applyBorder="1" applyAlignment="1" applyProtection="1">
      <alignment horizontal="right" vertical="center"/>
      <protection locked="0"/>
    </xf>
    <xf numFmtId="0" fontId="4" fillId="5" borderId="7" xfId="0" applyFont="1" applyFill="1" applyBorder="1" applyAlignment="1" applyProtection="1">
      <alignment horizontal="center" vertical="center"/>
      <protection locked="0"/>
    </xf>
    <xf numFmtId="4" fontId="4" fillId="5" borderId="7" xfId="0" applyNumberFormat="1" applyFont="1" applyFill="1" applyBorder="1" applyAlignment="1" applyProtection="1">
      <alignment vertical="center"/>
      <protection locked="0"/>
    </xf>
    <xf numFmtId="0" fontId="18" fillId="0" borderId="4" xfId="0" applyFont="1" applyBorder="1" applyAlignment="1" applyProtection="1">
      <alignment horizontal="left" vertical="center"/>
      <protection locked="0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 applyProtection="1">
      <alignment horizontal="center" vertical="center"/>
      <protection locked="0"/>
    </xf>
    <xf numFmtId="0" fontId="1" fillId="0" borderId="5" xfId="0" applyFont="1" applyBorder="1" applyAlignment="1" applyProtection="1">
      <alignment horizontal="right" vertical="center"/>
      <protection locked="0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9" xfId="0" applyFont="1" applyBorder="1" applyAlignment="1" applyProtection="1">
      <alignment vertical="center"/>
      <protection locked="0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 applyProtection="1">
      <alignment vertical="center"/>
      <protection locked="0"/>
    </xf>
    <xf numFmtId="0" fontId="6" fillId="0" borderId="0" xfId="0" applyFont="1" applyAlignment="1" applyProtection="1">
      <alignment vertical="center"/>
      <protection locked="0"/>
    </xf>
    <xf numFmtId="0" fontId="6" fillId="0" borderId="3" xfId="0" applyFont="1" applyBorder="1" applyAlignment="1" applyProtection="1">
      <alignment vertical="center"/>
      <protection locked="0"/>
    </xf>
    <xf numFmtId="0" fontId="7" fillId="0" borderId="0" xfId="0" applyFont="1" applyAlignment="1" applyProtection="1">
      <alignment vertical="center"/>
      <protection locked="0"/>
    </xf>
    <xf numFmtId="0" fontId="7" fillId="0" borderId="3" xfId="0" applyFont="1" applyBorder="1" applyAlignment="1" applyProtection="1">
      <alignment vertical="center"/>
      <protection locked="0"/>
    </xf>
    <xf numFmtId="0" fontId="0" fillId="0" borderId="0" xfId="0" applyFont="1" applyAlignment="1" applyProtection="1">
      <alignment horizontal="center" vertical="center" wrapText="1"/>
      <protection locked="0"/>
    </xf>
    <xf numFmtId="0" fontId="0" fillId="0" borderId="3" xfId="0" applyFont="1" applyBorder="1" applyAlignment="1" applyProtection="1">
      <alignment horizontal="center" vertical="center" wrapText="1"/>
      <protection locked="0"/>
    </xf>
    <xf numFmtId="0" fontId="0" fillId="0" borderId="3" xfId="0" applyBorder="1" applyAlignment="1" applyProtection="1">
      <alignment horizontal="center" vertical="center" wrapText="1"/>
      <protection locked="0"/>
    </xf>
    <xf numFmtId="0" fontId="22" fillId="0" borderId="16" xfId="0" applyFont="1" applyBorder="1" applyAlignment="1" applyProtection="1">
      <alignment horizontal="center" vertical="center" wrapText="1"/>
      <protection locked="0"/>
    </xf>
    <xf numFmtId="0" fontId="22" fillId="0" borderId="17" xfId="0" applyFont="1" applyBorder="1" applyAlignment="1" applyProtection="1">
      <alignment horizontal="center" vertical="center" wrapText="1"/>
      <protection locked="0"/>
    </xf>
    <xf numFmtId="0" fontId="22" fillId="0" borderId="18" xfId="0" applyFont="1" applyBorder="1" applyAlignment="1" applyProtection="1">
      <alignment horizontal="center" vertical="center" wrapText="1"/>
      <protection locked="0"/>
    </xf>
    <xf numFmtId="0" fontId="0" fillId="0" borderId="0" xfId="0" applyAlignment="1" applyProtection="1">
      <alignment horizontal="center" vertical="center" wrapText="1"/>
      <protection locked="0"/>
    </xf>
    <xf numFmtId="0" fontId="0" fillId="0" borderId="11" xfId="0" applyFont="1" applyBorder="1" applyAlignment="1" applyProtection="1">
      <alignment vertical="center"/>
      <protection locked="0"/>
    </xf>
    <xf numFmtId="0" fontId="0" fillId="0" borderId="12" xfId="0" applyBorder="1" applyAlignment="1" applyProtection="1">
      <alignment vertical="center"/>
      <protection locked="0"/>
    </xf>
    <xf numFmtId="166" fontId="30" fillId="0" borderId="12" xfId="0" applyNumberFormat="1" applyFont="1" applyBorder="1" applyAlignment="1" applyProtection="1">
      <protection locked="0"/>
    </xf>
    <xf numFmtId="166" fontId="30" fillId="0" borderId="13" xfId="0" applyNumberFormat="1" applyFont="1" applyBorder="1" applyAlignment="1" applyProtection="1">
      <protection locked="0"/>
    </xf>
    <xf numFmtId="4" fontId="31" fillId="0" borderId="0" xfId="0" applyNumberFormat="1" applyFont="1" applyAlignment="1" applyProtection="1">
      <alignment vertical="center"/>
      <protection locked="0"/>
    </xf>
    <xf numFmtId="0" fontId="8" fillId="0" borderId="3" xfId="0" applyFont="1" applyBorder="1" applyAlignment="1" applyProtection="1">
      <protection locked="0"/>
    </xf>
    <xf numFmtId="0" fontId="8" fillId="0" borderId="0" xfId="0" applyFont="1" applyAlignment="1" applyProtection="1">
      <alignment horizontal="left"/>
      <protection locked="0"/>
    </xf>
    <xf numFmtId="0" fontId="8" fillId="0" borderId="14" xfId="0" applyFont="1" applyBorder="1" applyAlignment="1" applyProtection="1">
      <protection locked="0"/>
    </xf>
    <xf numFmtId="0" fontId="8" fillId="0" borderId="0" xfId="0" applyFont="1" applyBorder="1" applyAlignment="1" applyProtection="1">
      <protection locked="0"/>
    </xf>
    <xf numFmtId="166" fontId="8" fillId="0" borderId="0" xfId="0" applyNumberFormat="1" applyFont="1" applyBorder="1" applyAlignment="1" applyProtection="1">
      <protection locked="0"/>
    </xf>
    <xf numFmtId="166" fontId="8" fillId="0" borderId="15" xfId="0" applyNumberFormat="1" applyFont="1" applyBorder="1" applyAlignment="1" applyProtection="1">
      <protection locked="0"/>
    </xf>
    <xf numFmtId="0" fontId="8" fillId="0" borderId="0" xfId="0" applyFont="1" applyAlignment="1" applyProtection="1">
      <alignment horizontal="center"/>
      <protection locked="0"/>
    </xf>
    <xf numFmtId="4" fontId="8" fillId="0" borderId="0" xfId="0" applyNumberFormat="1" applyFont="1" applyAlignment="1" applyProtection="1">
      <alignment vertical="center"/>
      <protection locked="0"/>
    </xf>
    <xf numFmtId="0" fontId="22" fillId="0" borderId="0" xfId="0" applyFont="1" applyBorder="1" applyAlignment="1" applyProtection="1">
      <alignment horizontal="center" vertical="center"/>
      <protection locked="0"/>
    </xf>
    <xf numFmtId="0" fontId="0" fillId="0" borderId="0" xfId="0" applyFont="1" applyBorder="1" applyAlignment="1" applyProtection="1">
      <alignment vertical="center"/>
      <protection locked="0"/>
    </xf>
    <xf numFmtId="166" fontId="22" fillId="0" borderId="0" xfId="0" applyNumberFormat="1" applyFont="1" applyBorder="1" applyAlignment="1" applyProtection="1">
      <alignment vertical="center"/>
      <protection locked="0"/>
    </xf>
    <xf numFmtId="166" fontId="22" fillId="0" borderId="15" xfId="0" applyNumberFormat="1" applyFont="1" applyBorder="1" applyAlignment="1" applyProtection="1">
      <alignment vertical="center"/>
      <protection locked="0"/>
    </xf>
    <xf numFmtId="0" fontId="21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9" fillId="0" borderId="3" xfId="0" applyFont="1" applyBorder="1" applyAlignment="1" applyProtection="1">
      <alignment vertical="center"/>
      <protection locked="0"/>
    </xf>
    <xf numFmtId="0" fontId="9" fillId="0" borderId="0" xfId="0" applyFont="1" applyAlignment="1" applyProtection="1">
      <alignment horizontal="left" vertical="center"/>
      <protection locked="0"/>
    </xf>
    <xf numFmtId="0" fontId="9" fillId="0" borderId="14" xfId="0" applyFont="1" applyBorder="1" applyAlignment="1" applyProtection="1">
      <alignment vertical="center"/>
      <protection locked="0"/>
    </xf>
    <xf numFmtId="0" fontId="9" fillId="0" borderId="0" xfId="0" applyFont="1" applyBorder="1" applyAlignment="1" applyProtection="1">
      <alignment vertical="center"/>
      <protection locked="0"/>
    </xf>
    <xf numFmtId="0" fontId="9" fillId="0" borderId="15" xfId="0" applyFont="1" applyBorder="1" applyAlignment="1" applyProtection="1">
      <alignment vertical="center"/>
      <protection locked="0"/>
    </xf>
    <xf numFmtId="0" fontId="10" fillId="0" borderId="3" xfId="0" applyFont="1" applyBorder="1" applyAlignment="1" applyProtection="1">
      <alignment vertical="center"/>
      <protection locked="0"/>
    </xf>
    <xf numFmtId="0" fontId="10" fillId="0" borderId="0" xfId="0" applyFont="1" applyAlignment="1" applyProtection="1">
      <alignment horizontal="left" vertical="center"/>
      <protection locked="0"/>
    </xf>
    <xf numFmtId="0" fontId="10" fillId="0" borderId="14" xfId="0" applyFont="1" applyBorder="1" applyAlignment="1" applyProtection="1">
      <alignment vertical="center"/>
      <protection locked="0"/>
    </xf>
    <xf numFmtId="0" fontId="10" fillId="0" borderId="0" xfId="0" applyFont="1" applyBorder="1" applyAlignment="1" applyProtection="1">
      <alignment vertical="center"/>
      <protection locked="0"/>
    </xf>
    <xf numFmtId="0" fontId="10" fillId="0" borderId="15" xfId="0" applyFont="1" applyBorder="1" applyAlignment="1" applyProtection="1">
      <alignment vertical="center"/>
      <protection locked="0"/>
    </xf>
    <xf numFmtId="0" fontId="22" fillId="0" borderId="20" xfId="0" applyFont="1" applyBorder="1" applyAlignment="1" applyProtection="1">
      <alignment horizontal="center" vertical="center"/>
      <protection locked="0"/>
    </xf>
    <xf numFmtId="0" fontId="0" fillId="0" borderId="20" xfId="0" applyFont="1" applyBorder="1" applyAlignment="1" applyProtection="1">
      <alignment vertical="center"/>
      <protection locked="0"/>
    </xf>
    <xf numFmtId="166" fontId="22" fillId="0" borderId="20" xfId="0" applyNumberFormat="1" applyFont="1" applyBorder="1" applyAlignment="1" applyProtection="1">
      <alignment vertical="center"/>
      <protection locked="0"/>
    </xf>
    <xf numFmtId="166" fontId="22" fillId="0" borderId="21" xfId="0" applyNumberFormat="1" applyFont="1" applyBorder="1" applyAlignment="1" applyProtection="1">
      <alignment vertical="center"/>
      <protection locked="0"/>
    </xf>
    <xf numFmtId="0" fontId="0" fillId="0" borderId="2" xfId="0" applyFont="1" applyBorder="1" applyAlignment="1" applyProtection="1">
      <alignment vertical="center"/>
    </xf>
    <xf numFmtId="0" fontId="13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1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21" fillId="5" borderId="0" xfId="0" applyFont="1" applyFill="1" applyAlignment="1" applyProtection="1">
      <alignment horizontal="left" vertical="center"/>
    </xf>
    <xf numFmtId="0" fontId="0" fillId="5" borderId="0" xfId="0" applyFont="1" applyFill="1" applyAlignment="1" applyProtection="1">
      <alignment vertical="center"/>
    </xf>
    <xf numFmtId="0" fontId="21" fillId="5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4" fontId="23" fillId="0" borderId="0" xfId="0" applyNumberFormat="1" applyFont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0" xfId="0" applyProtection="1"/>
    <xf numFmtId="0" fontId="21" fillId="5" borderId="16" xfId="0" applyFont="1" applyFill="1" applyBorder="1" applyAlignment="1" applyProtection="1">
      <alignment horizontal="center" vertical="center" wrapText="1"/>
    </xf>
    <xf numFmtId="0" fontId="21" fillId="5" borderId="17" xfId="0" applyFont="1" applyFill="1" applyBorder="1" applyAlignment="1" applyProtection="1">
      <alignment horizontal="center" vertical="center" wrapText="1"/>
    </xf>
    <xf numFmtId="0" fontId="23" fillId="0" borderId="0" xfId="0" applyFont="1" applyAlignment="1" applyProtection="1">
      <alignment horizontal="left" vertical="center"/>
    </xf>
    <xf numFmtId="4" fontId="23" fillId="0" borderId="0" xfId="0" applyNumberFormat="1" applyFont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3" borderId="22" xfId="0" applyNumberFormat="1" applyFont="1" applyFill="1" applyBorder="1" applyAlignment="1" applyProtection="1">
      <alignment vertical="center"/>
    </xf>
    <xf numFmtId="4" fontId="21" fillId="0" borderId="22" xfId="0" applyNumberFormat="1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2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7"/>
  <sheetViews>
    <sheetView showGridLines="0" topLeftCell="A64" workbookViewId="0">
      <selection activeCell="AI21" sqref="AI21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8" t="s">
        <v>0</v>
      </c>
      <c r="AZ1" s="8" t="s">
        <v>1</v>
      </c>
      <c r="BA1" s="8" t="s">
        <v>2</v>
      </c>
      <c r="BB1" s="8" t="s">
        <v>1</v>
      </c>
      <c r="BT1" s="8" t="s">
        <v>3</v>
      </c>
      <c r="BU1" s="8" t="s">
        <v>3</v>
      </c>
      <c r="BV1" s="8" t="s">
        <v>4</v>
      </c>
    </row>
    <row r="2" spans="1:74" s="1" customFormat="1" ht="36.950000000000003" customHeight="1">
      <c r="AR2" s="83" t="s">
        <v>5</v>
      </c>
      <c r="AS2" s="84"/>
      <c r="AT2" s="84"/>
      <c r="AU2" s="84"/>
      <c r="AV2" s="84"/>
      <c r="AW2" s="84"/>
      <c r="AX2" s="84"/>
      <c r="AY2" s="84"/>
      <c r="AZ2" s="84"/>
      <c r="BA2" s="84"/>
      <c r="BB2" s="84"/>
      <c r="BC2" s="84"/>
      <c r="BD2" s="84"/>
      <c r="BE2" s="84"/>
      <c r="BS2" s="9" t="s">
        <v>6</v>
      </c>
      <c r="BT2" s="9" t="s">
        <v>7</v>
      </c>
    </row>
    <row r="3" spans="1:74" s="1" customFormat="1" ht="6.95" customHeight="1">
      <c r="B3" s="10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  <c r="AE3" s="11"/>
      <c r="AF3" s="11"/>
      <c r="AG3" s="11"/>
      <c r="AH3" s="11"/>
      <c r="AI3" s="11"/>
      <c r="AJ3" s="11"/>
      <c r="AK3" s="11"/>
      <c r="AL3" s="11"/>
      <c r="AM3" s="11"/>
      <c r="AN3" s="11"/>
      <c r="AO3" s="11"/>
      <c r="AP3" s="11"/>
      <c r="AQ3" s="11"/>
      <c r="AR3" s="12"/>
      <c r="BS3" s="9" t="s">
        <v>6</v>
      </c>
      <c r="BT3" s="9" t="s">
        <v>8</v>
      </c>
    </row>
    <row r="4" spans="1:74" s="1" customFormat="1" ht="24.95" customHeight="1">
      <c r="B4" s="12"/>
      <c r="D4" s="13" t="s">
        <v>9</v>
      </c>
      <c r="AR4" s="12"/>
      <c r="AS4" s="14" t="s">
        <v>10</v>
      </c>
      <c r="BE4" s="15" t="s">
        <v>11</v>
      </c>
      <c r="BS4" s="9" t="s">
        <v>12</v>
      </c>
    </row>
    <row r="5" spans="1:74" s="1" customFormat="1" ht="12" customHeight="1">
      <c r="B5" s="12"/>
      <c r="D5" s="16" t="s">
        <v>13</v>
      </c>
      <c r="K5" s="114"/>
      <c r="L5" s="84"/>
      <c r="M5" s="84"/>
      <c r="N5" s="84"/>
      <c r="O5" s="84"/>
      <c r="P5" s="84"/>
      <c r="Q5" s="84"/>
      <c r="R5" s="84"/>
      <c r="S5" s="84"/>
      <c r="T5" s="84"/>
      <c r="U5" s="84"/>
      <c r="V5" s="84"/>
      <c r="W5" s="84"/>
      <c r="X5" s="84"/>
      <c r="Y5" s="84"/>
      <c r="Z5" s="84"/>
      <c r="AA5" s="84"/>
      <c r="AB5" s="84"/>
      <c r="AC5" s="84"/>
      <c r="AD5" s="84"/>
      <c r="AE5" s="84"/>
      <c r="AF5" s="84"/>
      <c r="AG5" s="84"/>
      <c r="AH5" s="84"/>
      <c r="AI5" s="84"/>
      <c r="AJ5" s="84"/>
      <c r="AK5" s="84"/>
      <c r="AL5" s="84"/>
      <c r="AM5" s="84"/>
      <c r="AN5" s="84"/>
      <c r="AO5" s="84"/>
      <c r="AR5" s="12"/>
      <c r="BE5" s="111" t="s">
        <v>14</v>
      </c>
      <c r="BS5" s="9" t="s">
        <v>6</v>
      </c>
    </row>
    <row r="6" spans="1:74" s="1" customFormat="1" ht="36.950000000000003" customHeight="1">
      <c r="B6" s="12"/>
      <c r="D6" s="18" t="s">
        <v>15</v>
      </c>
      <c r="K6" s="115" t="s">
        <v>16</v>
      </c>
      <c r="L6" s="84"/>
      <c r="M6" s="84"/>
      <c r="N6" s="84"/>
      <c r="O6" s="84"/>
      <c r="P6" s="84"/>
      <c r="Q6" s="84"/>
      <c r="R6" s="84"/>
      <c r="S6" s="84"/>
      <c r="T6" s="84"/>
      <c r="U6" s="84"/>
      <c r="V6" s="84"/>
      <c r="W6" s="84"/>
      <c r="X6" s="84"/>
      <c r="Y6" s="84"/>
      <c r="Z6" s="84"/>
      <c r="AA6" s="84"/>
      <c r="AB6" s="84"/>
      <c r="AC6" s="84"/>
      <c r="AD6" s="84"/>
      <c r="AE6" s="84"/>
      <c r="AF6" s="84"/>
      <c r="AG6" s="84"/>
      <c r="AH6" s="84"/>
      <c r="AI6" s="84"/>
      <c r="AJ6" s="84"/>
      <c r="AK6" s="84"/>
      <c r="AL6" s="84"/>
      <c r="AM6" s="84"/>
      <c r="AN6" s="84"/>
      <c r="AO6" s="84"/>
      <c r="AR6" s="12"/>
      <c r="BE6" s="112"/>
      <c r="BS6" s="9" t="s">
        <v>6</v>
      </c>
    </row>
    <row r="7" spans="1:74" s="1" customFormat="1" ht="12" customHeight="1">
      <c r="B7" s="12"/>
      <c r="D7" s="19" t="s">
        <v>17</v>
      </c>
      <c r="K7" s="17" t="s">
        <v>1</v>
      </c>
      <c r="AK7" s="19" t="s">
        <v>18</v>
      </c>
      <c r="AN7" s="17" t="s">
        <v>1</v>
      </c>
      <c r="AR7" s="12"/>
      <c r="BE7" s="112"/>
      <c r="BS7" s="9" t="s">
        <v>6</v>
      </c>
    </row>
    <row r="8" spans="1:74" s="1" customFormat="1" ht="12" customHeight="1">
      <c r="B8" s="12"/>
      <c r="D8" s="19" t="s">
        <v>19</v>
      </c>
      <c r="K8" s="17" t="s">
        <v>20</v>
      </c>
      <c r="AK8" s="19" t="s">
        <v>21</v>
      </c>
      <c r="AN8" s="20"/>
      <c r="AR8" s="12"/>
      <c r="BE8" s="112"/>
      <c r="BS8" s="9" t="s">
        <v>6</v>
      </c>
    </row>
    <row r="9" spans="1:74" s="1" customFormat="1" ht="14.45" customHeight="1">
      <c r="B9" s="12"/>
      <c r="AR9" s="12"/>
      <c r="BE9" s="112"/>
      <c r="BS9" s="9" t="s">
        <v>6</v>
      </c>
    </row>
    <row r="10" spans="1:74" s="1" customFormat="1" ht="12" customHeight="1">
      <c r="B10" s="12"/>
      <c r="D10" s="19" t="s">
        <v>22</v>
      </c>
      <c r="AK10" s="19" t="s">
        <v>23</v>
      </c>
      <c r="AN10" s="17" t="s">
        <v>1</v>
      </c>
      <c r="AR10" s="12"/>
      <c r="BE10" s="112"/>
      <c r="BS10" s="9" t="s">
        <v>6</v>
      </c>
    </row>
    <row r="11" spans="1:74" s="1" customFormat="1" ht="18.399999999999999" customHeight="1">
      <c r="B11" s="12"/>
      <c r="E11" s="17" t="s">
        <v>24</v>
      </c>
      <c r="AK11" s="19" t="s">
        <v>25</v>
      </c>
      <c r="AN11" s="17" t="s">
        <v>1</v>
      </c>
      <c r="AR11" s="12"/>
      <c r="BE11" s="112"/>
      <c r="BS11" s="9" t="s">
        <v>6</v>
      </c>
    </row>
    <row r="12" spans="1:74" s="1" customFormat="1" ht="6.95" customHeight="1">
      <c r="B12" s="12"/>
      <c r="AR12" s="12"/>
      <c r="BE12" s="112"/>
      <c r="BS12" s="9" t="s">
        <v>6</v>
      </c>
    </row>
    <row r="13" spans="1:74" s="1" customFormat="1" ht="12" customHeight="1">
      <c r="B13" s="12"/>
      <c r="D13" s="19" t="s">
        <v>26</v>
      </c>
      <c r="AK13" s="19" t="s">
        <v>23</v>
      </c>
      <c r="AN13" s="21" t="s">
        <v>27</v>
      </c>
      <c r="AR13" s="12"/>
      <c r="BE13" s="112"/>
      <c r="BS13" s="9" t="s">
        <v>6</v>
      </c>
    </row>
    <row r="14" spans="1:74" ht="12.75">
      <c r="B14" s="12"/>
      <c r="E14" s="116" t="s">
        <v>27</v>
      </c>
      <c r="F14" s="117"/>
      <c r="G14" s="117"/>
      <c r="H14" s="117"/>
      <c r="I14" s="117"/>
      <c r="J14" s="117"/>
      <c r="K14" s="117"/>
      <c r="L14" s="117"/>
      <c r="M14" s="117"/>
      <c r="N14" s="117"/>
      <c r="O14" s="117"/>
      <c r="P14" s="117"/>
      <c r="Q14" s="117"/>
      <c r="R14" s="117"/>
      <c r="S14" s="117"/>
      <c r="T14" s="117"/>
      <c r="U14" s="117"/>
      <c r="V14" s="117"/>
      <c r="W14" s="117"/>
      <c r="X14" s="117"/>
      <c r="Y14" s="117"/>
      <c r="Z14" s="117"/>
      <c r="AA14" s="117"/>
      <c r="AB14" s="117"/>
      <c r="AC14" s="117"/>
      <c r="AD14" s="117"/>
      <c r="AE14" s="117"/>
      <c r="AF14" s="117"/>
      <c r="AG14" s="117"/>
      <c r="AH14" s="117"/>
      <c r="AI14" s="117"/>
      <c r="AJ14" s="117"/>
      <c r="AK14" s="19" t="s">
        <v>25</v>
      </c>
      <c r="AN14" s="21" t="s">
        <v>27</v>
      </c>
      <c r="AR14" s="12"/>
      <c r="BE14" s="112"/>
      <c r="BS14" s="9" t="s">
        <v>6</v>
      </c>
    </row>
    <row r="15" spans="1:74" s="1" customFormat="1" ht="6.95" customHeight="1">
      <c r="B15" s="12"/>
      <c r="AR15" s="12"/>
      <c r="BE15" s="112"/>
      <c r="BS15" s="9" t="s">
        <v>3</v>
      </c>
    </row>
    <row r="16" spans="1:74" s="1" customFormat="1" ht="12" customHeight="1">
      <c r="B16" s="12"/>
      <c r="D16" s="19" t="s">
        <v>28</v>
      </c>
      <c r="AK16" s="19" t="s">
        <v>23</v>
      </c>
      <c r="AN16" s="17" t="s">
        <v>1</v>
      </c>
      <c r="AR16" s="12"/>
      <c r="BE16" s="112"/>
      <c r="BS16" s="9" t="s">
        <v>3</v>
      </c>
    </row>
    <row r="17" spans="1:71" s="1" customFormat="1" ht="18.399999999999999" customHeight="1">
      <c r="B17" s="12"/>
      <c r="E17" s="17" t="s">
        <v>29</v>
      </c>
      <c r="AK17" s="19" t="s">
        <v>25</v>
      </c>
      <c r="AN17" s="17" t="s">
        <v>1</v>
      </c>
      <c r="AR17" s="12"/>
      <c r="BE17" s="112"/>
      <c r="BS17" s="9" t="s">
        <v>30</v>
      </c>
    </row>
    <row r="18" spans="1:71" s="1" customFormat="1" ht="6.95" customHeight="1">
      <c r="B18" s="12"/>
      <c r="AR18" s="12"/>
      <c r="BE18" s="112"/>
      <c r="BS18" s="9" t="s">
        <v>6</v>
      </c>
    </row>
    <row r="19" spans="1:71" s="1" customFormat="1" ht="12" customHeight="1">
      <c r="B19" s="12"/>
      <c r="D19" s="19" t="s">
        <v>31</v>
      </c>
      <c r="AK19" s="19" t="s">
        <v>23</v>
      </c>
      <c r="AN19" s="17" t="s">
        <v>1</v>
      </c>
      <c r="AR19" s="12"/>
      <c r="BE19" s="112"/>
      <c r="BS19" s="9" t="s">
        <v>6</v>
      </c>
    </row>
    <row r="20" spans="1:71" s="1" customFormat="1" ht="18.399999999999999" customHeight="1">
      <c r="B20" s="12"/>
      <c r="E20" s="17" t="s">
        <v>32</v>
      </c>
      <c r="AK20" s="19" t="s">
        <v>25</v>
      </c>
      <c r="AN20" s="17" t="s">
        <v>1</v>
      </c>
      <c r="AR20" s="12"/>
      <c r="BE20" s="112"/>
      <c r="BS20" s="9" t="s">
        <v>30</v>
      </c>
    </row>
    <row r="21" spans="1:71" s="1" customFormat="1" ht="6.95" customHeight="1">
      <c r="B21" s="12"/>
      <c r="AR21" s="12"/>
      <c r="BE21" s="112"/>
    </row>
    <row r="22" spans="1:71" s="1" customFormat="1" ht="12" customHeight="1">
      <c r="B22" s="12"/>
      <c r="D22" s="19" t="s">
        <v>33</v>
      </c>
      <c r="AR22" s="12"/>
      <c r="BE22" s="112"/>
    </row>
    <row r="23" spans="1:71" s="1" customFormat="1" ht="16.5" customHeight="1">
      <c r="B23" s="12"/>
      <c r="E23" s="118" t="s">
        <v>1</v>
      </c>
      <c r="F23" s="118"/>
      <c r="G23" s="118"/>
      <c r="H23" s="118"/>
      <c r="I23" s="118"/>
      <c r="J23" s="118"/>
      <c r="K23" s="118"/>
      <c r="L23" s="118"/>
      <c r="M23" s="118"/>
      <c r="N23" s="118"/>
      <c r="O23" s="118"/>
      <c r="P23" s="118"/>
      <c r="Q23" s="118"/>
      <c r="R23" s="118"/>
      <c r="S23" s="118"/>
      <c r="T23" s="118"/>
      <c r="U23" s="118"/>
      <c r="V23" s="118"/>
      <c r="W23" s="118"/>
      <c r="X23" s="118"/>
      <c r="Y23" s="118"/>
      <c r="Z23" s="118"/>
      <c r="AA23" s="118"/>
      <c r="AB23" s="118"/>
      <c r="AC23" s="118"/>
      <c r="AD23" s="118"/>
      <c r="AE23" s="118"/>
      <c r="AF23" s="118"/>
      <c r="AG23" s="118"/>
      <c r="AH23" s="118"/>
      <c r="AI23" s="118"/>
      <c r="AJ23" s="118"/>
      <c r="AK23" s="118"/>
      <c r="AL23" s="118"/>
      <c r="AM23" s="118"/>
      <c r="AN23" s="118"/>
      <c r="AR23" s="12"/>
      <c r="BE23" s="112"/>
    </row>
    <row r="24" spans="1:71" s="1" customFormat="1" ht="6.95" customHeight="1">
      <c r="B24" s="12"/>
      <c r="AR24" s="12"/>
      <c r="BE24" s="112"/>
    </row>
    <row r="25" spans="1:71" s="1" customFormat="1" ht="6.95" customHeight="1">
      <c r="B25" s="12"/>
      <c r="D25" s="22"/>
      <c r="E25" s="22"/>
      <c r="F25" s="22"/>
      <c r="G25" s="22"/>
      <c r="H25" s="22"/>
      <c r="I25" s="22"/>
      <c r="J25" s="22"/>
      <c r="K25" s="22"/>
      <c r="L25" s="22"/>
      <c r="M25" s="22"/>
      <c r="N25" s="22"/>
      <c r="O25" s="22"/>
      <c r="P25" s="22"/>
      <c r="Q25" s="22"/>
      <c r="R25" s="22"/>
      <c r="S25" s="22"/>
      <c r="T25" s="22"/>
      <c r="U25" s="22"/>
      <c r="V25" s="22"/>
      <c r="W25" s="22"/>
      <c r="X25" s="22"/>
      <c r="Y25" s="22"/>
      <c r="Z25" s="22"/>
      <c r="AA25" s="22"/>
      <c r="AB25" s="22"/>
      <c r="AC25" s="22"/>
      <c r="AD25" s="22"/>
      <c r="AE25" s="22"/>
      <c r="AF25" s="22"/>
      <c r="AG25" s="22"/>
      <c r="AH25" s="22"/>
      <c r="AI25" s="22"/>
      <c r="AJ25" s="22"/>
      <c r="AK25" s="22"/>
      <c r="AL25" s="22"/>
      <c r="AM25" s="22"/>
      <c r="AN25" s="22"/>
      <c r="AO25" s="22"/>
      <c r="AR25" s="12"/>
      <c r="BE25" s="112"/>
    </row>
    <row r="26" spans="1:71" s="2" customFormat="1" ht="25.9" customHeight="1">
      <c r="A26" s="23"/>
      <c r="B26" s="24"/>
      <c r="C26" s="23"/>
      <c r="D26" s="25" t="s">
        <v>34</v>
      </c>
      <c r="E26" s="26"/>
      <c r="F26" s="26"/>
      <c r="G26" s="26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  <c r="AF26" s="26"/>
      <c r="AG26" s="26"/>
      <c r="AH26" s="26"/>
      <c r="AI26" s="26"/>
      <c r="AJ26" s="26"/>
      <c r="AK26" s="119">
        <f>ROUND(AG94,2)</f>
        <v>0</v>
      </c>
      <c r="AL26" s="120"/>
      <c r="AM26" s="120"/>
      <c r="AN26" s="120"/>
      <c r="AO26" s="120"/>
      <c r="AP26" s="23"/>
      <c r="AQ26" s="23"/>
      <c r="AR26" s="24"/>
      <c r="BE26" s="112"/>
    </row>
    <row r="27" spans="1:71" s="2" customFormat="1" ht="6.95" customHeight="1">
      <c r="A27" s="23"/>
      <c r="B27" s="24"/>
      <c r="C27" s="23"/>
      <c r="D27" s="23"/>
      <c r="E27" s="23"/>
      <c r="F27" s="23"/>
      <c r="G27" s="23"/>
      <c r="H27" s="23"/>
      <c r="I27" s="23"/>
      <c r="J27" s="23"/>
      <c r="K27" s="23"/>
      <c r="L27" s="23"/>
      <c r="M27" s="23"/>
      <c r="N27" s="23"/>
      <c r="O27" s="23"/>
      <c r="P27" s="23"/>
      <c r="Q27" s="23"/>
      <c r="R27" s="23"/>
      <c r="S27" s="23"/>
      <c r="T27" s="23"/>
      <c r="U27" s="23"/>
      <c r="V27" s="23"/>
      <c r="W27" s="23"/>
      <c r="X27" s="23"/>
      <c r="Y27" s="23"/>
      <c r="Z27" s="23"/>
      <c r="AA27" s="23"/>
      <c r="AB27" s="23"/>
      <c r="AC27" s="23"/>
      <c r="AD27" s="23"/>
      <c r="AE27" s="23"/>
      <c r="AF27" s="23"/>
      <c r="AG27" s="23"/>
      <c r="AH27" s="23"/>
      <c r="AI27" s="23"/>
      <c r="AJ27" s="23"/>
      <c r="AK27" s="23"/>
      <c r="AL27" s="23"/>
      <c r="AM27" s="23"/>
      <c r="AN27" s="23"/>
      <c r="AO27" s="23"/>
      <c r="AP27" s="23"/>
      <c r="AQ27" s="23"/>
      <c r="AR27" s="24"/>
      <c r="BE27" s="112"/>
    </row>
    <row r="28" spans="1:71" s="2" customFormat="1" ht="12.75">
      <c r="A28" s="23"/>
      <c r="B28" s="24"/>
      <c r="C28" s="23"/>
      <c r="D28" s="23"/>
      <c r="E28" s="23"/>
      <c r="F28" s="23"/>
      <c r="G28" s="23"/>
      <c r="H28" s="23"/>
      <c r="I28" s="23"/>
      <c r="J28" s="23"/>
      <c r="K28" s="23"/>
      <c r="L28" s="121" t="s">
        <v>35</v>
      </c>
      <c r="M28" s="121"/>
      <c r="N28" s="121"/>
      <c r="O28" s="121"/>
      <c r="P28" s="121"/>
      <c r="Q28" s="23"/>
      <c r="R28" s="23"/>
      <c r="S28" s="23"/>
      <c r="T28" s="23"/>
      <c r="U28" s="23"/>
      <c r="V28" s="23"/>
      <c r="W28" s="121" t="s">
        <v>36</v>
      </c>
      <c r="X28" s="121"/>
      <c r="Y28" s="121"/>
      <c r="Z28" s="121"/>
      <c r="AA28" s="121"/>
      <c r="AB28" s="121"/>
      <c r="AC28" s="121"/>
      <c r="AD28" s="121"/>
      <c r="AE28" s="121"/>
      <c r="AF28" s="23"/>
      <c r="AG28" s="23"/>
      <c r="AH28" s="23"/>
      <c r="AI28" s="23"/>
      <c r="AJ28" s="23"/>
      <c r="AK28" s="121" t="s">
        <v>37</v>
      </c>
      <c r="AL28" s="121"/>
      <c r="AM28" s="121"/>
      <c r="AN28" s="121"/>
      <c r="AO28" s="121"/>
      <c r="AP28" s="23"/>
      <c r="AQ28" s="23"/>
      <c r="AR28" s="24"/>
      <c r="BE28" s="112"/>
    </row>
    <row r="29" spans="1:71" s="3" customFormat="1" ht="14.45" customHeight="1">
      <c r="B29" s="27"/>
      <c r="D29" s="19" t="s">
        <v>38</v>
      </c>
      <c r="F29" s="19" t="s">
        <v>39</v>
      </c>
      <c r="L29" s="106">
        <v>0.21</v>
      </c>
      <c r="M29" s="105"/>
      <c r="N29" s="105"/>
      <c r="O29" s="105"/>
      <c r="P29" s="105"/>
      <c r="W29" s="104">
        <f>ROUND(AZ94, 2)</f>
        <v>0</v>
      </c>
      <c r="X29" s="105"/>
      <c r="Y29" s="105"/>
      <c r="Z29" s="105"/>
      <c r="AA29" s="105"/>
      <c r="AB29" s="105"/>
      <c r="AC29" s="105"/>
      <c r="AD29" s="105"/>
      <c r="AE29" s="105"/>
      <c r="AK29" s="104">
        <f>ROUND(AV94, 2)</f>
        <v>0</v>
      </c>
      <c r="AL29" s="105"/>
      <c r="AM29" s="105"/>
      <c r="AN29" s="105"/>
      <c r="AO29" s="105"/>
      <c r="AR29" s="27"/>
      <c r="BE29" s="113"/>
    </row>
    <row r="30" spans="1:71" s="3" customFormat="1" ht="14.45" customHeight="1">
      <c r="B30" s="27"/>
      <c r="F30" s="19" t="s">
        <v>40</v>
      </c>
      <c r="L30" s="106">
        <v>0.15</v>
      </c>
      <c r="M30" s="105"/>
      <c r="N30" s="105"/>
      <c r="O30" s="105"/>
      <c r="P30" s="105"/>
      <c r="W30" s="104">
        <f>ROUND(BA94, 2)</f>
        <v>0</v>
      </c>
      <c r="X30" s="105"/>
      <c r="Y30" s="105"/>
      <c r="Z30" s="105"/>
      <c r="AA30" s="105"/>
      <c r="AB30" s="105"/>
      <c r="AC30" s="105"/>
      <c r="AD30" s="105"/>
      <c r="AE30" s="105"/>
      <c r="AK30" s="104">
        <f>ROUND(AW94, 2)</f>
        <v>0</v>
      </c>
      <c r="AL30" s="105"/>
      <c r="AM30" s="105"/>
      <c r="AN30" s="105"/>
      <c r="AO30" s="105"/>
      <c r="AR30" s="27"/>
      <c r="BE30" s="113"/>
    </row>
    <row r="31" spans="1:71" s="3" customFormat="1" ht="14.45" hidden="1" customHeight="1">
      <c r="B31" s="27"/>
      <c r="F31" s="19" t="s">
        <v>41</v>
      </c>
      <c r="L31" s="106">
        <v>0.21</v>
      </c>
      <c r="M31" s="105"/>
      <c r="N31" s="105"/>
      <c r="O31" s="105"/>
      <c r="P31" s="105"/>
      <c r="W31" s="104">
        <f>ROUND(BB94, 2)</f>
        <v>0</v>
      </c>
      <c r="X31" s="105"/>
      <c r="Y31" s="105"/>
      <c r="Z31" s="105"/>
      <c r="AA31" s="105"/>
      <c r="AB31" s="105"/>
      <c r="AC31" s="105"/>
      <c r="AD31" s="105"/>
      <c r="AE31" s="105"/>
      <c r="AK31" s="104">
        <v>0</v>
      </c>
      <c r="AL31" s="105"/>
      <c r="AM31" s="105"/>
      <c r="AN31" s="105"/>
      <c r="AO31" s="105"/>
      <c r="AR31" s="27"/>
      <c r="BE31" s="113"/>
    </row>
    <row r="32" spans="1:71" s="3" customFormat="1" ht="14.45" hidden="1" customHeight="1">
      <c r="B32" s="27"/>
      <c r="F32" s="19" t="s">
        <v>42</v>
      </c>
      <c r="L32" s="106">
        <v>0.15</v>
      </c>
      <c r="M32" s="105"/>
      <c r="N32" s="105"/>
      <c r="O32" s="105"/>
      <c r="P32" s="105"/>
      <c r="W32" s="104">
        <f>ROUND(BC94, 2)</f>
        <v>0</v>
      </c>
      <c r="X32" s="105"/>
      <c r="Y32" s="105"/>
      <c r="Z32" s="105"/>
      <c r="AA32" s="105"/>
      <c r="AB32" s="105"/>
      <c r="AC32" s="105"/>
      <c r="AD32" s="105"/>
      <c r="AE32" s="105"/>
      <c r="AK32" s="104">
        <v>0</v>
      </c>
      <c r="AL32" s="105"/>
      <c r="AM32" s="105"/>
      <c r="AN32" s="105"/>
      <c r="AO32" s="105"/>
      <c r="AR32" s="27"/>
      <c r="BE32" s="113"/>
    </row>
    <row r="33" spans="1:57" s="3" customFormat="1" ht="14.45" hidden="1" customHeight="1">
      <c r="B33" s="27"/>
      <c r="F33" s="19" t="s">
        <v>43</v>
      </c>
      <c r="L33" s="106">
        <v>0</v>
      </c>
      <c r="M33" s="105"/>
      <c r="N33" s="105"/>
      <c r="O33" s="105"/>
      <c r="P33" s="105"/>
      <c r="W33" s="104">
        <f>ROUND(BD94, 2)</f>
        <v>0</v>
      </c>
      <c r="X33" s="105"/>
      <c r="Y33" s="105"/>
      <c r="Z33" s="105"/>
      <c r="AA33" s="105"/>
      <c r="AB33" s="105"/>
      <c r="AC33" s="105"/>
      <c r="AD33" s="105"/>
      <c r="AE33" s="105"/>
      <c r="AK33" s="104">
        <v>0</v>
      </c>
      <c r="AL33" s="105"/>
      <c r="AM33" s="105"/>
      <c r="AN33" s="105"/>
      <c r="AO33" s="105"/>
      <c r="AR33" s="27"/>
      <c r="BE33" s="113"/>
    </row>
    <row r="34" spans="1:57" s="2" customFormat="1" ht="6.95" customHeight="1">
      <c r="A34" s="23"/>
      <c r="B34" s="24"/>
      <c r="C34" s="23"/>
      <c r="D34" s="23"/>
      <c r="E34" s="23"/>
      <c r="F34" s="23"/>
      <c r="G34" s="23"/>
      <c r="H34" s="23"/>
      <c r="I34" s="23"/>
      <c r="J34" s="23"/>
      <c r="K34" s="23"/>
      <c r="L34" s="23"/>
      <c r="M34" s="23"/>
      <c r="N34" s="23"/>
      <c r="O34" s="23"/>
      <c r="P34" s="23"/>
      <c r="Q34" s="23"/>
      <c r="R34" s="23"/>
      <c r="S34" s="23"/>
      <c r="T34" s="23"/>
      <c r="U34" s="23"/>
      <c r="V34" s="23"/>
      <c r="W34" s="23"/>
      <c r="X34" s="23"/>
      <c r="Y34" s="23"/>
      <c r="Z34" s="23"/>
      <c r="AA34" s="23"/>
      <c r="AB34" s="23"/>
      <c r="AC34" s="23"/>
      <c r="AD34" s="23"/>
      <c r="AE34" s="23"/>
      <c r="AF34" s="23"/>
      <c r="AG34" s="23"/>
      <c r="AH34" s="23"/>
      <c r="AI34" s="23"/>
      <c r="AJ34" s="23"/>
      <c r="AK34" s="23"/>
      <c r="AL34" s="23"/>
      <c r="AM34" s="23"/>
      <c r="AN34" s="23"/>
      <c r="AO34" s="23"/>
      <c r="AP34" s="23"/>
      <c r="AQ34" s="23"/>
      <c r="AR34" s="24"/>
      <c r="BE34" s="112"/>
    </row>
    <row r="35" spans="1:57" s="2" customFormat="1" ht="25.9" customHeight="1">
      <c r="A35" s="23"/>
      <c r="B35" s="24"/>
      <c r="C35" s="28"/>
      <c r="D35" s="29" t="s">
        <v>44</v>
      </c>
      <c r="E35" s="30"/>
      <c r="F35" s="30"/>
      <c r="G35" s="30"/>
      <c r="H35" s="30"/>
      <c r="I35" s="30"/>
      <c r="J35" s="30"/>
      <c r="K35" s="30"/>
      <c r="L35" s="30"/>
      <c r="M35" s="30"/>
      <c r="N35" s="30"/>
      <c r="O35" s="30"/>
      <c r="P35" s="30"/>
      <c r="Q35" s="30"/>
      <c r="R35" s="30"/>
      <c r="S35" s="30"/>
      <c r="T35" s="31" t="s">
        <v>45</v>
      </c>
      <c r="U35" s="30"/>
      <c r="V35" s="30"/>
      <c r="W35" s="30"/>
      <c r="X35" s="107" t="s">
        <v>46</v>
      </c>
      <c r="Y35" s="108"/>
      <c r="Z35" s="108"/>
      <c r="AA35" s="108"/>
      <c r="AB35" s="108"/>
      <c r="AC35" s="30"/>
      <c r="AD35" s="30"/>
      <c r="AE35" s="30"/>
      <c r="AF35" s="30"/>
      <c r="AG35" s="30"/>
      <c r="AH35" s="30"/>
      <c r="AI35" s="30"/>
      <c r="AJ35" s="30"/>
      <c r="AK35" s="109">
        <f>SUM(AK26:AK33)</f>
        <v>0</v>
      </c>
      <c r="AL35" s="108"/>
      <c r="AM35" s="108"/>
      <c r="AN35" s="108"/>
      <c r="AO35" s="110"/>
      <c r="AP35" s="28"/>
      <c r="AQ35" s="28"/>
      <c r="AR35" s="24"/>
      <c r="BE35" s="23"/>
    </row>
    <row r="36" spans="1:57" s="2" customFormat="1" ht="6.95" customHeight="1">
      <c r="A36" s="23"/>
      <c r="B36" s="24"/>
      <c r="C36" s="23"/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3"/>
      <c r="AA36" s="23"/>
      <c r="AB36" s="23"/>
      <c r="AC36" s="23"/>
      <c r="AD36" s="23"/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4"/>
      <c r="BE36" s="23"/>
    </row>
    <row r="37" spans="1:57" s="2" customFormat="1" ht="14.45" customHeight="1">
      <c r="A37" s="23"/>
      <c r="B37" s="24"/>
      <c r="C37" s="23"/>
      <c r="D37" s="23"/>
      <c r="E37" s="23"/>
      <c r="F37" s="23"/>
      <c r="G37" s="23"/>
      <c r="H37" s="23"/>
      <c r="I37" s="23"/>
      <c r="J37" s="23"/>
      <c r="K37" s="23"/>
      <c r="L37" s="23"/>
      <c r="M37" s="23"/>
      <c r="N37" s="23"/>
      <c r="O37" s="23"/>
      <c r="P37" s="23"/>
      <c r="Q37" s="23"/>
      <c r="R37" s="23"/>
      <c r="S37" s="23"/>
      <c r="T37" s="23"/>
      <c r="U37" s="23"/>
      <c r="V37" s="23"/>
      <c r="W37" s="23"/>
      <c r="X37" s="23"/>
      <c r="Y37" s="23"/>
      <c r="Z37" s="23"/>
      <c r="AA37" s="23"/>
      <c r="AB37" s="23"/>
      <c r="AC37" s="23"/>
      <c r="AD37" s="23"/>
      <c r="AE37" s="23"/>
      <c r="AF37" s="23"/>
      <c r="AG37" s="23"/>
      <c r="AH37" s="23"/>
      <c r="AI37" s="23"/>
      <c r="AJ37" s="23"/>
      <c r="AK37" s="23"/>
      <c r="AL37" s="23"/>
      <c r="AM37" s="23"/>
      <c r="AN37" s="23"/>
      <c r="AO37" s="23"/>
      <c r="AP37" s="23"/>
      <c r="AQ37" s="23"/>
      <c r="AR37" s="24"/>
      <c r="BE37" s="23"/>
    </row>
    <row r="38" spans="1:57" s="1" customFormat="1" ht="14.45" customHeight="1">
      <c r="B38" s="12"/>
      <c r="AR38" s="12"/>
    </row>
    <row r="39" spans="1:57" s="1" customFormat="1" ht="14.45" customHeight="1">
      <c r="B39" s="12"/>
      <c r="AR39" s="12"/>
    </row>
    <row r="40" spans="1:57" s="1" customFormat="1" ht="14.45" customHeight="1">
      <c r="B40" s="12"/>
      <c r="AR40" s="12"/>
    </row>
    <row r="41" spans="1:57" s="1" customFormat="1" ht="14.45" customHeight="1">
      <c r="B41" s="12"/>
      <c r="AR41" s="12"/>
    </row>
    <row r="42" spans="1:57" s="1" customFormat="1" ht="14.45" customHeight="1">
      <c r="B42" s="12"/>
      <c r="AR42" s="12"/>
    </row>
    <row r="43" spans="1:57" s="1" customFormat="1" ht="14.45" customHeight="1">
      <c r="B43" s="12"/>
      <c r="AR43" s="12"/>
    </row>
    <row r="44" spans="1:57" s="1" customFormat="1" ht="14.45" customHeight="1">
      <c r="B44" s="12"/>
      <c r="AR44" s="12"/>
    </row>
    <row r="45" spans="1:57" s="1" customFormat="1" ht="14.45" customHeight="1">
      <c r="B45" s="12"/>
      <c r="AR45" s="12"/>
    </row>
    <row r="46" spans="1:57" s="1" customFormat="1" ht="14.45" customHeight="1">
      <c r="B46" s="12"/>
      <c r="AR46" s="12"/>
    </row>
    <row r="47" spans="1:57" s="1" customFormat="1" ht="14.45" customHeight="1">
      <c r="B47" s="12"/>
      <c r="AR47" s="12"/>
    </row>
    <row r="48" spans="1:57" s="1" customFormat="1" ht="14.45" customHeight="1">
      <c r="B48" s="12"/>
      <c r="AR48" s="12"/>
    </row>
    <row r="49" spans="1:57" s="2" customFormat="1" ht="14.45" customHeight="1">
      <c r="B49" s="32"/>
      <c r="D49" s="33" t="s">
        <v>47</v>
      </c>
      <c r="E49" s="34"/>
      <c r="F49" s="34"/>
      <c r="G49" s="34"/>
      <c r="H49" s="34"/>
      <c r="I49" s="34"/>
      <c r="J49" s="34"/>
      <c r="K49" s="34"/>
      <c r="L49" s="34"/>
      <c r="M49" s="34"/>
      <c r="N49" s="34"/>
      <c r="O49" s="34"/>
      <c r="P49" s="34"/>
      <c r="Q49" s="34"/>
      <c r="R49" s="34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  <c r="AF49" s="34"/>
      <c r="AG49" s="34"/>
      <c r="AH49" s="33" t="s">
        <v>48</v>
      </c>
      <c r="AI49" s="34"/>
      <c r="AJ49" s="34"/>
      <c r="AK49" s="34"/>
      <c r="AL49" s="34"/>
      <c r="AM49" s="34"/>
      <c r="AN49" s="34"/>
      <c r="AO49" s="34"/>
      <c r="AR49" s="32"/>
    </row>
    <row r="50" spans="1:57">
      <c r="B50" s="12"/>
      <c r="AR50" s="12"/>
    </row>
    <row r="51" spans="1:57">
      <c r="B51" s="12"/>
      <c r="AR51" s="12"/>
    </row>
    <row r="52" spans="1:57">
      <c r="B52" s="12"/>
      <c r="AR52" s="12"/>
    </row>
    <row r="53" spans="1:57">
      <c r="B53" s="12"/>
      <c r="AR53" s="12"/>
    </row>
    <row r="54" spans="1:57">
      <c r="B54" s="12"/>
      <c r="AR54" s="12"/>
    </row>
    <row r="55" spans="1:57">
      <c r="B55" s="12"/>
      <c r="AR55" s="12"/>
    </row>
    <row r="56" spans="1:57">
      <c r="B56" s="12"/>
      <c r="AR56" s="12"/>
    </row>
    <row r="57" spans="1:57">
      <c r="B57" s="12"/>
      <c r="AR57" s="12"/>
    </row>
    <row r="58" spans="1:57">
      <c r="B58" s="12"/>
      <c r="AR58" s="12"/>
    </row>
    <row r="59" spans="1:57">
      <c r="B59" s="12"/>
      <c r="AR59" s="12"/>
    </row>
    <row r="60" spans="1:57" s="2" customFormat="1" ht="12.75">
      <c r="A60" s="23"/>
      <c r="B60" s="24"/>
      <c r="C60" s="23"/>
      <c r="D60" s="35" t="s">
        <v>49</v>
      </c>
      <c r="E60" s="26"/>
      <c r="F60" s="26"/>
      <c r="G60" s="26"/>
      <c r="H60" s="26"/>
      <c r="I60" s="26"/>
      <c r="J60" s="26"/>
      <c r="K60" s="26"/>
      <c r="L60" s="26"/>
      <c r="M60" s="26"/>
      <c r="N60" s="26"/>
      <c r="O60" s="26"/>
      <c r="P60" s="26"/>
      <c r="Q60" s="26"/>
      <c r="R60" s="26"/>
      <c r="S60" s="26"/>
      <c r="T60" s="26"/>
      <c r="U60" s="26"/>
      <c r="V60" s="35" t="s">
        <v>50</v>
      </c>
      <c r="W60" s="26"/>
      <c r="X60" s="26"/>
      <c r="Y60" s="26"/>
      <c r="Z60" s="26"/>
      <c r="AA60" s="26"/>
      <c r="AB60" s="26"/>
      <c r="AC60" s="26"/>
      <c r="AD60" s="26"/>
      <c r="AE60" s="26"/>
      <c r="AF60" s="26"/>
      <c r="AG60" s="26"/>
      <c r="AH60" s="35" t="s">
        <v>49</v>
      </c>
      <c r="AI60" s="26"/>
      <c r="AJ60" s="26"/>
      <c r="AK60" s="26"/>
      <c r="AL60" s="26"/>
      <c r="AM60" s="35" t="s">
        <v>50</v>
      </c>
      <c r="AN60" s="26"/>
      <c r="AO60" s="26"/>
      <c r="AP60" s="23"/>
      <c r="AQ60" s="23"/>
      <c r="AR60" s="24"/>
      <c r="BE60" s="23"/>
    </row>
    <row r="61" spans="1:57">
      <c r="B61" s="12"/>
      <c r="AR61" s="12"/>
    </row>
    <row r="62" spans="1:57">
      <c r="B62" s="12"/>
      <c r="AR62" s="12"/>
    </row>
    <row r="63" spans="1:57">
      <c r="B63" s="12"/>
      <c r="AR63" s="12"/>
    </row>
    <row r="64" spans="1:57" s="2" customFormat="1" ht="12.75">
      <c r="A64" s="23"/>
      <c r="B64" s="24"/>
      <c r="C64" s="23"/>
      <c r="D64" s="33" t="s">
        <v>51</v>
      </c>
      <c r="E64" s="36"/>
      <c r="F64" s="36"/>
      <c r="G64" s="36"/>
      <c r="H64" s="36"/>
      <c r="I64" s="36"/>
      <c r="J64" s="36"/>
      <c r="K64" s="36"/>
      <c r="L64" s="36"/>
      <c r="M64" s="36"/>
      <c r="N64" s="36"/>
      <c r="O64" s="36"/>
      <c r="P64" s="36"/>
      <c r="Q64" s="36"/>
      <c r="R64" s="36"/>
      <c r="S64" s="36"/>
      <c r="T64" s="36"/>
      <c r="U64" s="36"/>
      <c r="V64" s="36"/>
      <c r="W64" s="36"/>
      <c r="X64" s="36"/>
      <c r="Y64" s="36"/>
      <c r="Z64" s="36"/>
      <c r="AA64" s="36"/>
      <c r="AB64" s="36"/>
      <c r="AC64" s="36"/>
      <c r="AD64" s="36"/>
      <c r="AE64" s="36"/>
      <c r="AF64" s="36"/>
      <c r="AG64" s="36"/>
      <c r="AH64" s="33" t="s">
        <v>52</v>
      </c>
      <c r="AI64" s="36"/>
      <c r="AJ64" s="36"/>
      <c r="AK64" s="36"/>
      <c r="AL64" s="36"/>
      <c r="AM64" s="36"/>
      <c r="AN64" s="36"/>
      <c r="AO64" s="36"/>
      <c r="AP64" s="23"/>
      <c r="AQ64" s="23"/>
      <c r="AR64" s="24"/>
      <c r="BE64" s="23"/>
    </row>
    <row r="65" spans="1:57">
      <c r="B65" s="12"/>
      <c r="AR65" s="12"/>
    </row>
    <row r="66" spans="1:57">
      <c r="B66" s="12"/>
      <c r="AR66" s="12"/>
    </row>
    <row r="67" spans="1:57">
      <c r="B67" s="12"/>
      <c r="AR67" s="12"/>
    </row>
    <row r="68" spans="1:57">
      <c r="B68" s="12"/>
      <c r="AR68" s="12"/>
    </row>
    <row r="69" spans="1:57">
      <c r="B69" s="12"/>
      <c r="AR69" s="12"/>
    </row>
    <row r="70" spans="1:57">
      <c r="B70" s="12"/>
      <c r="AR70" s="12"/>
    </row>
    <row r="71" spans="1:57">
      <c r="B71" s="12"/>
      <c r="AR71" s="12"/>
    </row>
    <row r="72" spans="1:57">
      <c r="B72" s="12"/>
      <c r="AR72" s="12"/>
    </row>
    <row r="73" spans="1:57">
      <c r="B73" s="12"/>
      <c r="AR73" s="12"/>
    </row>
    <row r="74" spans="1:57">
      <c r="B74" s="12"/>
      <c r="AR74" s="12"/>
    </row>
    <row r="75" spans="1:57" s="2" customFormat="1" ht="12.75">
      <c r="A75" s="23"/>
      <c r="B75" s="24"/>
      <c r="C75" s="23"/>
      <c r="D75" s="35" t="s">
        <v>49</v>
      </c>
      <c r="E75" s="26"/>
      <c r="F75" s="26"/>
      <c r="G75" s="26"/>
      <c r="H75" s="26"/>
      <c r="I75" s="26"/>
      <c r="J75" s="26"/>
      <c r="K75" s="26"/>
      <c r="L75" s="26"/>
      <c r="M75" s="26"/>
      <c r="N75" s="26"/>
      <c r="O75" s="26"/>
      <c r="P75" s="26"/>
      <c r="Q75" s="26"/>
      <c r="R75" s="26"/>
      <c r="S75" s="26"/>
      <c r="T75" s="26"/>
      <c r="U75" s="26"/>
      <c r="V75" s="35" t="s">
        <v>50</v>
      </c>
      <c r="W75" s="26"/>
      <c r="X75" s="26"/>
      <c r="Y75" s="26"/>
      <c r="Z75" s="26"/>
      <c r="AA75" s="26"/>
      <c r="AB75" s="26"/>
      <c r="AC75" s="26"/>
      <c r="AD75" s="26"/>
      <c r="AE75" s="26"/>
      <c r="AF75" s="26"/>
      <c r="AG75" s="26"/>
      <c r="AH75" s="35" t="s">
        <v>49</v>
      </c>
      <c r="AI75" s="26"/>
      <c r="AJ75" s="26"/>
      <c r="AK75" s="26"/>
      <c r="AL75" s="26"/>
      <c r="AM75" s="35" t="s">
        <v>50</v>
      </c>
      <c r="AN75" s="26"/>
      <c r="AO75" s="26"/>
      <c r="AP75" s="23"/>
      <c r="AQ75" s="23"/>
      <c r="AR75" s="24"/>
      <c r="BE75" s="23"/>
    </row>
    <row r="76" spans="1:57" s="2" customFormat="1">
      <c r="A76" s="23"/>
      <c r="B76" s="24"/>
      <c r="C76" s="23"/>
      <c r="D76" s="23"/>
      <c r="E76" s="23"/>
      <c r="F76" s="23"/>
      <c r="G76" s="23"/>
      <c r="H76" s="23"/>
      <c r="I76" s="23"/>
      <c r="J76" s="23"/>
      <c r="K76" s="23"/>
      <c r="L76" s="23"/>
      <c r="M76" s="23"/>
      <c r="N76" s="23"/>
      <c r="O76" s="23"/>
      <c r="P76" s="23"/>
      <c r="Q76" s="23"/>
      <c r="R76" s="23"/>
      <c r="S76" s="23"/>
      <c r="T76" s="23"/>
      <c r="U76" s="23"/>
      <c r="V76" s="23"/>
      <c r="W76" s="23"/>
      <c r="X76" s="23"/>
      <c r="Y76" s="23"/>
      <c r="Z76" s="23"/>
      <c r="AA76" s="23"/>
      <c r="AB76" s="23"/>
      <c r="AC76" s="23"/>
      <c r="AD76" s="23"/>
      <c r="AE76" s="23"/>
      <c r="AF76" s="23"/>
      <c r="AG76" s="23"/>
      <c r="AH76" s="23"/>
      <c r="AI76" s="23"/>
      <c r="AJ76" s="23"/>
      <c r="AK76" s="23"/>
      <c r="AL76" s="23"/>
      <c r="AM76" s="23"/>
      <c r="AN76" s="23"/>
      <c r="AO76" s="23"/>
      <c r="AP76" s="23"/>
      <c r="AQ76" s="23"/>
      <c r="AR76" s="24"/>
      <c r="BE76" s="23"/>
    </row>
    <row r="77" spans="1:57" s="2" customFormat="1" ht="6.95" customHeight="1">
      <c r="A77" s="23"/>
      <c r="B77" s="37"/>
      <c r="C77" s="38"/>
      <c r="D77" s="38"/>
      <c r="E77" s="38"/>
      <c r="F77" s="38"/>
      <c r="G77" s="38"/>
      <c r="H77" s="38"/>
      <c r="I77" s="38"/>
      <c r="J77" s="38"/>
      <c r="K77" s="38"/>
      <c r="L77" s="38"/>
      <c r="M77" s="38"/>
      <c r="N77" s="38"/>
      <c r="O77" s="38"/>
      <c r="P77" s="38"/>
      <c r="Q77" s="38"/>
      <c r="R77" s="38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  <c r="AF77" s="38"/>
      <c r="AG77" s="38"/>
      <c r="AH77" s="38"/>
      <c r="AI77" s="38"/>
      <c r="AJ77" s="38"/>
      <c r="AK77" s="38"/>
      <c r="AL77" s="38"/>
      <c r="AM77" s="38"/>
      <c r="AN77" s="38"/>
      <c r="AO77" s="38"/>
      <c r="AP77" s="38"/>
      <c r="AQ77" s="38"/>
      <c r="AR77" s="24"/>
      <c r="BE77" s="23"/>
    </row>
    <row r="81" spans="1:90" s="2" customFormat="1" ht="6.95" customHeight="1">
      <c r="A81" s="23"/>
      <c r="B81" s="39"/>
      <c r="C81" s="40"/>
      <c r="D81" s="40"/>
      <c r="E81" s="40"/>
      <c r="F81" s="40"/>
      <c r="G81" s="40"/>
      <c r="H81" s="40"/>
      <c r="I81" s="40"/>
      <c r="J81" s="40"/>
      <c r="K81" s="40"/>
      <c r="L81" s="40"/>
      <c r="M81" s="40"/>
      <c r="N81" s="40"/>
      <c r="O81" s="40"/>
      <c r="P81" s="40"/>
      <c r="Q81" s="40"/>
      <c r="R81" s="40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  <c r="AF81" s="40"/>
      <c r="AG81" s="40"/>
      <c r="AH81" s="40"/>
      <c r="AI81" s="40"/>
      <c r="AJ81" s="40"/>
      <c r="AK81" s="40"/>
      <c r="AL81" s="40"/>
      <c r="AM81" s="40"/>
      <c r="AN81" s="40"/>
      <c r="AO81" s="40"/>
      <c r="AP81" s="40"/>
      <c r="AQ81" s="40"/>
      <c r="AR81" s="24"/>
      <c r="BE81" s="23"/>
    </row>
    <row r="82" spans="1:90" s="2" customFormat="1" ht="24.95" customHeight="1">
      <c r="A82" s="23"/>
      <c r="B82" s="24"/>
      <c r="C82" s="13" t="s">
        <v>53</v>
      </c>
      <c r="D82" s="23"/>
      <c r="E82" s="23"/>
      <c r="F82" s="23"/>
      <c r="G82" s="23"/>
      <c r="H82" s="23"/>
      <c r="I82" s="23"/>
      <c r="J82" s="23"/>
      <c r="K82" s="23"/>
      <c r="L82" s="23"/>
      <c r="M82" s="23"/>
      <c r="N82" s="23"/>
      <c r="O82" s="23"/>
      <c r="P82" s="23"/>
      <c r="Q82" s="23"/>
      <c r="R82" s="23"/>
      <c r="S82" s="23"/>
      <c r="T82" s="23"/>
      <c r="U82" s="23"/>
      <c r="V82" s="23"/>
      <c r="W82" s="23"/>
      <c r="X82" s="23"/>
      <c r="Y82" s="23"/>
      <c r="Z82" s="23"/>
      <c r="AA82" s="23"/>
      <c r="AB82" s="23"/>
      <c r="AC82" s="23"/>
      <c r="AD82" s="23"/>
      <c r="AE82" s="23"/>
      <c r="AF82" s="23"/>
      <c r="AG82" s="23"/>
      <c r="AH82" s="23"/>
      <c r="AI82" s="23"/>
      <c r="AJ82" s="23"/>
      <c r="AK82" s="23"/>
      <c r="AL82" s="23"/>
      <c r="AM82" s="23"/>
      <c r="AN82" s="23"/>
      <c r="AO82" s="23"/>
      <c r="AP82" s="23"/>
      <c r="AQ82" s="23"/>
      <c r="AR82" s="24"/>
      <c r="BE82" s="23"/>
    </row>
    <row r="83" spans="1:90" s="2" customFormat="1" ht="6.95" customHeight="1">
      <c r="A83" s="23"/>
      <c r="B83" s="24"/>
      <c r="C83" s="23"/>
      <c r="D83" s="23"/>
      <c r="E83" s="23"/>
      <c r="F83" s="23"/>
      <c r="G83" s="23"/>
      <c r="H83" s="23"/>
      <c r="I83" s="23"/>
      <c r="J83" s="23"/>
      <c r="K83" s="23"/>
      <c r="L83" s="23"/>
      <c r="M83" s="23"/>
      <c r="N83" s="23"/>
      <c r="O83" s="23"/>
      <c r="P83" s="23"/>
      <c r="Q83" s="23"/>
      <c r="R83" s="23"/>
      <c r="S83" s="23"/>
      <c r="T83" s="23"/>
      <c r="U83" s="23"/>
      <c r="V83" s="23"/>
      <c r="W83" s="23"/>
      <c r="X83" s="23"/>
      <c r="Y83" s="23"/>
      <c r="Z83" s="23"/>
      <c r="AA83" s="23"/>
      <c r="AB83" s="23"/>
      <c r="AC83" s="23"/>
      <c r="AD83" s="23"/>
      <c r="AE83" s="23"/>
      <c r="AF83" s="23"/>
      <c r="AG83" s="23"/>
      <c r="AH83" s="23"/>
      <c r="AI83" s="23"/>
      <c r="AJ83" s="23"/>
      <c r="AK83" s="23"/>
      <c r="AL83" s="23"/>
      <c r="AM83" s="23"/>
      <c r="AN83" s="23"/>
      <c r="AO83" s="23"/>
      <c r="AP83" s="23"/>
      <c r="AQ83" s="23"/>
      <c r="AR83" s="24"/>
      <c r="BE83" s="23"/>
    </row>
    <row r="84" spans="1:90" s="4" customFormat="1" ht="12" customHeight="1">
      <c r="B84" s="41"/>
      <c r="C84" s="19" t="s">
        <v>13</v>
      </c>
      <c r="L84" s="4">
        <f>K5</f>
        <v>0</v>
      </c>
      <c r="AR84" s="41"/>
    </row>
    <row r="85" spans="1:90" s="5" customFormat="1" ht="36.950000000000003" customHeight="1">
      <c r="B85" s="42"/>
      <c r="C85" s="43" t="s">
        <v>15</v>
      </c>
      <c r="L85" s="95" t="str">
        <f>K6</f>
        <v>Oprava místní komunikace Žerotínova ABS (MOK-přechod uškoly)</v>
      </c>
      <c r="M85" s="96"/>
      <c r="N85" s="96"/>
      <c r="O85" s="96"/>
      <c r="P85" s="96"/>
      <c r="Q85" s="96"/>
      <c r="R85" s="96"/>
      <c r="S85" s="96"/>
      <c r="T85" s="96"/>
      <c r="U85" s="96"/>
      <c r="V85" s="96"/>
      <c r="W85" s="96"/>
      <c r="X85" s="96"/>
      <c r="Y85" s="96"/>
      <c r="Z85" s="96"/>
      <c r="AA85" s="96"/>
      <c r="AB85" s="96"/>
      <c r="AC85" s="96"/>
      <c r="AD85" s="96"/>
      <c r="AE85" s="96"/>
      <c r="AF85" s="96"/>
      <c r="AG85" s="96"/>
      <c r="AH85" s="96"/>
      <c r="AI85" s="96"/>
      <c r="AJ85" s="96"/>
      <c r="AK85" s="96"/>
      <c r="AL85" s="96"/>
      <c r="AM85" s="96"/>
      <c r="AN85" s="96"/>
      <c r="AO85" s="96"/>
      <c r="AR85" s="42"/>
    </row>
    <row r="86" spans="1:90" s="2" customFormat="1" ht="6.95" customHeight="1">
      <c r="A86" s="23"/>
      <c r="B86" s="24"/>
      <c r="C86" s="23"/>
      <c r="D86" s="23"/>
      <c r="E86" s="23"/>
      <c r="F86" s="23"/>
      <c r="G86" s="23"/>
      <c r="H86" s="23"/>
      <c r="I86" s="23"/>
      <c r="J86" s="23"/>
      <c r="K86" s="23"/>
      <c r="L86" s="23"/>
      <c r="M86" s="23"/>
      <c r="N86" s="23"/>
      <c r="O86" s="23"/>
      <c r="P86" s="23"/>
      <c r="Q86" s="23"/>
      <c r="R86" s="23"/>
      <c r="S86" s="23"/>
      <c r="T86" s="23"/>
      <c r="U86" s="23"/>
      <c r="V86" s="23"/>
      <c r="W86" s="23"/>
      <c r="X86" s="23"/>
      <c r="Y86" s="23"/>
      <c r="Z86" s="23"/>
      <c r="AA86" s="23"/>
      <c r="AB86" s="23"/>
      <c r="AC86" s="23"/>
      <c r="AD86" s="23"/>
      <c r="AE86" s="23"/>
      <c r="AF86" s="23"/>
      <c r="AG86" s="23"/>
      <c r="AH86" s="23"/>
      <c r="AI86" s="23"/>
      <c r="AJ86" s="23"/>
      <c r="AK86" s="23"/>
      <c r="AL86" s="23"/>
      <c r="AM86" s="23"/>
      <c r="AN86" s="23"/>
      <c r="AO86" s="23"/>
      <c r="AP86" s="23"/>
      <c r="AQ86" s="23"/>
      <c r="AR86" s="24"/>
      <c r="BE86" s="23"/>
    </row>
    <row r="87" spans="1:90" s="2" customFormat="1" ht="12" customHeight="1">
      <c r="A87" s="23"/>
      <c r="B87" s="24"/>
      <c r="C87" s="19" t="s">
        <v>19</v>
      </c>
      <c r="D87" s="23"/>
      <c r="E87" s="23"/>
      <c r="F87" s="23"/>
      <c r="G87" s="23"/>
      <c r="H87" s="23"/>
      <c r="I87" s="23"/>
      <c r="J87" s="23"/>
      <c r="K87" s="23"/>
      <c r="L87" s="44" t="str">
        <f>IF(K8="","",K8)</f>
        <v>Valašské Meziříčí</v>
      </c>
      <c r="M87" s="23"/>
      <c r="N87" s="23"/>
      <c r="O87" s="23"/>
      <c r="P87" s="23"/>
      <c r="Q87" s="23"/>
      <c r="R87" s="23"/>
      <c r="S87" s="23"/>
      <c r="T87" s="23"/>
      <c r="U87" s="23"/>
      <c r="V87" s="23"/>
      <c r="W87" s="23"/>
      <c r="X87" s="23"/>
      <c r="Y87" s="23"/>
      <c r="Z87" s="23"/>
      <c r="AA87" s="23"/>
      <c r="AB87" s="23"/>
      <c r="AC87" s="23"/>
      <c r="AD87" s="23"/>
      <c r="AE87" s="23"/>
      <c r="AF87" s="23"/>
      <c r="AG87" s="23"/>
      <c r="AH87" s="23"/>
      <c r="AI87" s="19" t="s">
        <v>21</v>
      </c>
      <c r="AJ87" s="23"/>
      <c r="AK87" s="23"/>
      <c r="AL87" s="23"/>
      <c r="AM87" s="97" t="str">
        <f>IF(AN8= "","",AN8)</f>
        <v/>
      </c>
      <c r="AN87" s="97"/>
      <c r="AO87" s="23"/>
      <c r="AP87" s="23"/>
      <c r="AQ87" s="23"/>
      <c r="AR87" s="24"/>
      <c r="BE87" s="23"/>
    </row>
    <row r="88" spans="1:90" s="2" customFormat="1" ht="6.95" customHeight="1">
      <c r="A88" s="23"/>
      <c r="B88" s="24"/>
      <c r="C88" s="23"/>
      <c r="D88" s="23"/>
      <c r="E88" s="23"/>
      <c r="F88" s="23"/>
      <c r="G88" s="23"/>
      <c r="H88" s="23"/>
      <c r="I88" s="23"/>
      <c r="J88" s="23"/>
      <c r="K88" s="23"/>
      <c r="L88" s="23"/>
      <c r="M88" s="23"/>
      <c r="N88" s="23"/>
      <c r="O88" s="23"/>
      <c r="P88" s="23"/>
      <c r="Q88" s="23"/>
      <c r="R88" s="23"/>
      <c r="S88" s="23"/>
      <c r="T88" s="23"/>
      <c r="U88" s="23"/>
      <c r="V88" s="23"/>
      <c r="W88" s="23"/>
      <c r="X88" s="23"/>
      <c r="Y88" s="23"/>
      <c r="Z88" s="23"/>
      <c r="AA88" s="23"/>
      <c r="AB88" s="23"/>
      <c r="AC88" s="23"/>
      <c r="AD88" s="23"/>
      <c r="AE88" s="23"/>
      <c r="AF88" s="23"/>
      <c r="AG88" s="23"/>
      <c r="AH88" s="23"/>
      <c r="AI88" s="23"/>
      <c r="AJ88" s="23"/>
      <c r="AK88" s="23"/>
      <c r="AL88" s="23"/>
      <c r="AM88" s="23"/>
      <c r="AN88" s="23"/>
      <c r="AO88" s="23"/>
      <c r="AP88" s="23"/>
      <c r="AQ88" s="23"/>
      <c r="AR88" s="24"/>
      <c r="BE88" s="23"/>
    </row>
    <row r="89" spans="1:90" s="2" customFormat="1" ht="15.2" customHeight="1">
      <c r="A89" s="23"/>
      <c r="B89" s="24"/>
      <c r="C89" s="19" t="s">
        <v>22</v>
      </c>
      <c r="D89" s="23"/>
      <c r="E89" s="23"/>
      <c r="F89" s="23"/>
      <c r="G89" s="23"/>
      <c r="H89" s="23"/>
      <c r="I89" s="23"/>
      <c r="J89" s="23"/>
      <c r="K89" s="23"/>
      <c r="L89" s="4" t="str">
        <f>IF(E11= "","",E11)</f>
        <v>Město Valašské Meziříčí</v>
      </c>
      <c r="M89" s="23"/>
      <c r="N89" s="23"/>
      <c r="O89" s="23"/>
      <c r="P89" s="23"/>
      <c r="Q89" s="23"/>
      <c r="R89" s="23"/>
      <c r="S89" s="23"/>
      <c r="T89" s="23"/>
      <c r="U89" s="23"/>
      <c r="V89" s="23"/>
      <c r="W89" s="23"/>
      <c r="X89" s="23"/>
      <c r="Y89" s="23"/>
      <c r="Z89" s="23"/>
      <c r="AA89" s="23"/>
      <c r="AB89" s="23"/>
      <c r="AC89" s="23"/>
      <c r="AD89" s="23"/>
      <c r="AE89" s="23"/>
      <c r="AF89" s="23"/>
      <c r="AG89" s="23"/>
      <c r="AH89" s="23"/>
      <c r="AI89" s="19" t="s">
        <v>28</v>
      </c>
      <c r="AJ89" s="23"/>
      <c r="AK89" s="23"/>
      <c r="AL89" s="23"/>
      <c r="AM89" s="98" t="str">
        <f>IF(E17="","",E17)</f>
        <v xml:space="preserve"> </v>
      </c>
      <c r="AN89" s="99"/>
      <c r="AO89" s="99"/>
      <c r="AP89" s="99"/>
      <c r="AQ89" s="23"/>
      <c r="AR89" s="24"/>
      <c r="AS89" s="100" t="s">
        <v>54</v>
      </c>
      <c r="AT89" s="101"/>
      <c r="AU89" s="45"/>
      <c r="AV89" s="45"/>
      <c r="AW89" s="45"/>
      <c r="AX89" s="45"/>
      <c r="AY89" s="45"/>
      <c r="AZ89" s="45"/>
      <c r="BA89" s="45"/>
      <c r="BB89" s="45"/>
      <c r="BC89" s="45"/>
      <c r="BD89" s="46"/>
      <c r="BE89" s="23"/>
    </row>
    <row r="90" spans="1:90" s="2" customFormat="1" ht="15.2" customHeight="1">
      <c r="A90" s="23"/>
      <c r="B90" s="24"/>
      <c r="C90" s="19" t="s">
        <v>26</v>
      </c>
      <c r="D90" s="23"/>
      <c r="E90" s="23"/>
      <c r="F90" s="23"/>
      <c r="G90" s="23"/>
      <c r="H90" s="23"/>
      <c r="I90" s="23"/>
      <c r="J90" s="23"/>
      <c r="K90" s="23"/>
      <c r="L90" s="4" t="str">
        <f>IF(E14= "Vyplň údaj","",E14)</f>
        <v/>
      </c>
      <c r="M90" s="23"/>
      <c r="N90" s="23"/>
      <c r="O90" s="23"/>
      <c r="P90" s="23"/>
      <c r="Q90" s="23"/>
      <c r="R90" s="23"/>
      <c r="S90" s="23"/>
      <c r="T90" s="23"/>
      <c r="U90" s="23"/>
      <c r="V90" s="23"/>
      <c r="W90" s="23"/>
      <c r="X90" s="23"/>
      <c r="Y90" s="23"/>
      <c r="Z90" s="23"/>
      <c r="AA90" s="23"/>
      <c r="AB90" s="23"/>
      <c r="AC90" s="23"/>
      <c r="AD90" s="23"/>
      <c r="AE90" s="23"/>
      <c r="AF90" s="23"/>
      <c r="AG90" s="23"/>
      <c r="AH90" s="23"/>
      <c r="AI90" s="19" t="s">
        <v>31</v>
      </c>
      <c r="AJ90" s="23"/>
      <c r="AK90" s="23"/>
      <c r="AL90" s="23"/>
      <c r="AM90" s="98" t="str">
        <f>IF(E20="","",E20)</f>
        <v>Fajfrová Irena</v>
      </c>
      <c r="AN90" s="99"/>
      <c r="AO90" s="99"/>
      <c r="AP90" s="99"/>
      <c r="AQ90" s="23"/>
      <c r="AR90" s="24"/>
      <c r="AS90" s="102"/>
      <c r="AT90" s="103"/>
      <c r="AU90" s="47"/>
      <c r="AV90" s="47"/>
      <c r="AW90" s="47"/>
      <c r="AX90" s="47"/>
      <c r="AY90" s="47"/>
      <c r="AZ90" s="47"/>
      <c r="BA90" s="47"/>
      <c r="BB90" s="47"/>
      <c r="BC90" s="47"/>
      <c r="BD90" s="48"/>
      <c r="BE90" s="23"/>
    </row>
    <row r="91" spans="1:90" s="2" customFormat="1" ht="10.9" customHeight="1">
      <c r="A91" s="23"/>
      <c r="B91" s="24"/>
      <c r="C91" s="23"/>
      <c r="D91" s="23"/>
      <c r="E91" s="23"/>
      <c r="F91" s="23"/>
      <c r="G91" s="23"/>
      <c r="H91" s="23"/>
      <c r="I91" s="23"/>
      <c r="J91" s="23"/>
      <c r="K91" s="23"/>
      <c r="L91" s="23"/>
      <c r="M91" s="23"/>
      <c r="N91" s="23"/>
      <c r="O91" s="23"/>
      <c r="P91" s="23"/>
      <c r="Q91" s="23"/>
      <c r="R91" s="23"/>
      <c r="S91" s="23"/>
      <c r="T91" s="23"/>
      <c r="U91" s="23"/>
      <c r="V91" s="23"/>
      <c r="W91" s="23"/>
      <c r="X91" s="23"/>
      <c r="Y91" s="23"/>
      <c r="Z91" s="23"/>
      <c r="AA91" s="23"/>
      <c r="AB91" s="23"/>
      <c r="AC91" s="23"/>
      <c r="AD91" s="23"/>
      <c r="AE91" s="23"/>
      <c r="AF91" s="23"/>
      <c r="AG91" s="23"/>
      <c r="AH91" s="23"/>
      <c r="AI91" s="23"/>
      <c r="AJ91" s="23"/>
      <c r="AK91" s="23"/>
      <c r="AL91" s="23"/>
      <c r="AM91" s="23"/>
      <c r="AN91" s="23"/>
      <c r="AO91" s="23"/>
      <c r="AP91" s="23"/>
      <c r="AQ91" s="23"/>
      <c r="AR91" s="24"/>
      <c r="AS91" s="102"/>
      <c r="AT91" s="103"/>
      <c r="AU91" s="47"/>
      <c r="AV91" s="47"/>
      <c r="AW91" s="47"/>
      <c r="AX91" s="47"/>
      <c r="AY91" s="47"/>
      <c r="AZ91" s="47"/>
      <c r="BA91" s="47"/>
      <c r="BB91" s="47"/>
      <c r="BC91" s="47"/>
      <c r="BD91" s="48"/>
      <c r="BE91" s="23"/>
    </row>
    <row r="92" spans="1:90" s="2" customFormat="1" ht="29.25" customHeight="1">
      <c r="A92" s="23"/>
      <c r="B92" s="24"/>
      <c r="C92" s="85" t="s">
        <v>55</v>
      </c>
      <c r="D92" s="86"/>
      <c r="E92" s="86"/>
      <c r="F92" s="86"/>
      <c r="G92" s="86"/>
      <c r="H92" s="49"/>
      <c r="I92" s="87" t="s">
        <v>56</v>
      </c>
      <c r="J92" s="86"/>
      <c r="K92" s="86"/>
      <c r="L92" s="86"/>
      <c r="M92" s="86"/>
      <c r="N92" s="86"/>
      <c r="O92" s="86"/>
      <c r="P92" s="86"/>
      <c r="Q92" s="86"/>
      <c r="R92" s="86"/>
      <c r="S92" s="86"/>
      <c r="T92" s="86"/>
      <c r="U92" s="86"/>
      <c r="V92" s="86"/>
      <c r="W92" s="86"/>
      <c r="X92" s="86"/>
      <c r="Y92" s="86"/>
      <c r="Z92" s="86"/>
      <c r="AA92" s="86"/>
      <c r="AB92" s="86"/>
      <c r="AC92" s="86"/>
      <c r="AD92" s="86"/>
      <c r="AE92" s="86"/>
      <c r="AF92" s="86"/>
      <c r="AG92" s="88" t="s">
        <v>57</v>
      </c>
      <c r="AH92" s="86"/>
      <c r="AI92" s="86"/>
      <c r="AJ92" s="86"/>
      <c r="AK92" s="86"/>
      <c r="AL92" s="86"/>
      <c r="AM92" s="86"/>
      <c r="AN92" s="87" t="s">
        <v>58</v>
      </c>
      <c r="AO92" s="86"/>
      <c r="AP92" s="89"/>
      <c r="AQ92" s="50" t="s">
        <v>59</v>
      </c>
      <c r="AR92" s="24"/>
      <c r="AS92" s="51" t="s">
        <v>60</v>
      </c>
      <c r="AT92" s="52" t="s">
        <v>61</v>
      </c>
      <c r="AU92" s="52" t="s">
        <v>62</v>
      </c>
      <c r="AV92" s="52" t="s">
        <v>63</v>
      </c>
      <c r="AW92" s="52" t="s">
        <v>64</v>
      </c>
      <c r="AX92" s="52" t="s">
        <v>65</v>
      </c>
      <c r="AY92" s="52" t="s">
        <v>66</v>
      </c>
      <c r="AZ92" s="52" t="s">
        <v>67</v>
      </c>
      <c r="BA92" s="52" t="s">
        <v>68</v>
      </c>
      <c r="BB92" s="52" t="s">
        <v>69</v>
      </c>
      <c r="BC92" s="52" t="s">
        <v>70</v>
      </c>
      <c r="BD92" s="53" t="s">
        <v>71</v>
      </c>
      <c r="BE92" s="23"/>
    </row>
    <row r="93" spans="1:90" s="2" customFormat="1" ht="10.9" customHeight="1">
      <c r="A93" s="23"/>
      <c r="B93" s="24"/>
      <c r="C93" s="23"/>
      <c r="D93" s="23"/>
      <c r="E93" s="23"/>
      <c r="F93" s="23"/>
      <c r="G93" s="23"/>
      <c r="H93" s="23"/>
      <c r="I93" s="23"/>
      <c r="J93" s="23"/>
      <c r="K93" s="23"/>
      <c r="L93" s="23"/>
      <c r="M93" s="23"/>
      <c r="N93" s="23"/>
      <c r="O93" s="23"/>
      <c r="P93" s="23"/>
      <c r="Q93" s="23"/>
      <c r="R93" s="23"/>
      <c r="S93" s="23"/>
      <c r="T93" s="23"/>
      <c r="U93" s="23"/>
      <c r="V93" s="23"/>
      <c r="W93" s="23"/>
      <c r="X93" s="23"/>
      <c r="Y93" s="23"/>
      <c r="Z93" s="23"/>
      <c r="AA93" s="23"/>
      <c r="AB93" s="23"/>
      <c r="AC93" s="23"/>
      <c r="AD93" s="23"/>
      <c r="AE93" s="23"/>
      <c r="AF93" s="23"/>
      <c r="AG93" s="23"/>
      <c r="AH93" s="23"/>
      <c r="AI93" s="23"/>
      <c r="AJ93" s="23"/>
      <c r="AK93" s="23"/>
      <c r="AL93" s="23"/>
      <c r="AM93" s="23"/>
      <c r="AN93" s="23"/>
      <c r="AO93" s="23"/>
      <c r="AP93" s="23"/>
      <c r="AQ93" s="23"/>
      <c r="AR93" s="24"/>
      <c r="AS93" s="54"/>
      <c r="AT93" s="55"/>
      <c r="AU93" s="55"/>
      <c r="AV93" s="55"/>
      <c r="AW93" s="55"/>
      <c r="AX93" s="55"/>
      <c r="AY93" s="55"/>
      <c r="AZ93" s="55"/>
      <c r="BA93" s="55"/>
      <c r="BB93" s="55"/>
      <c r="BC93" s="55"/>
      <c r="BD93" s="56"/>
      <c r="BE93" s="23"/>
    </row>
    <row r="94" spans="1:90" s="6" customFormat="1" ht="32.450000000000003" customHeight="1">
      <c r="B94" s="57"/>
      <c r="C94" s="58" t="s">
        <v>72</v>
      </c>
      <c r="D94" s="59"/>
      <c r="E94" s="59"/>
      <c r="F94" s="59"/>
      <c r="G94" s="59"/>
      <c r="H94" s="59"/>
      <c r="I94" s="59"/>
      <c r="J94" s="59"/>
      <c r="K94" s="59"/>
      <c r="L94" s="59"/>
      <c r="M94" s="59"/>
      <c r="N94" s="59"/>
      <c r="O94" s="59"/>
      <c r="P94" s="59"/>
      <c r="Q94" s="59"/>
      <c r="R94" s="59"/>
      <c r="S94" s="59"/>
      <c r="T94" s="59"/>
      <c r="U94" s="59"/>
      <c r="V94" s="59"/>
      <c r="W94" s="59"/>
      <c r="X94" s="59"/>
      <c r="Y94" s="59"/>
      <c r="Z94" s="59"/>
      <c r="AA94" s="59"/>
      <c r="AB94" s="59"/>
      <c r="AC94" s="59"/>
      <c r="AD94" s="59"/>
      <c r="AE94" s="59"/>
      <c r="AF94" s="59"/>
      <c r="AG94" s="93">
        <f>ROUND(AG95,2)</f>
        <v>0</v>
      </c>
      <c r="AH94" s="93"/>
      <c r="AI94" s="93"/>
      <c r="AJ94" s="93"/>
      <c r="AK94" s="93"/>
      <c r="AL94" s="93"/>
      <c r="AM94" s="93"/>
      <c r="AN94" s="94">
        <f>SUM(AG94,AT94)</f>
        <v>0</v>
      </c>
      <c r="AO94" s="94"/>
      <c r="AP94" s="94"/>
      <c r="AQ94" s="60" t="s">
        <v>1</v>
      </c>
      <c r="AR94" s="57"/>
      <c r="AS94" s="61">
        <f>ROUND(AS95,2)</f>
        <v>0</v>
      </c>
      <c r="AT94" s="62">
        <f>ROUND(SUM(AV94:AW94),2)</f>
        <v>0</v>
      </c>
      <c r="AU94" s="63">
        <f>ROUND(AU95,5)</f>
        <v>0</v>
      </c>
      <c r="AV94" s="62">
        <f>ROUND(AZ94*L29,2)</f>
        <v>0</v>
      </c>
      <c r="AW94" s="62">
        <f>ROUND(BA94*L30,2)</f>
        <v>0</v>
      </c>
      <c r="AX94" s="62">
        <f>ROUND(BB94*L29,2)</f>
        <v>0</v>
      </c>
      <c r="AY94" s="62">
        <f>ROUND(BC94*L30,2)</f>
        <v>0</v>
      </c>
      <c r="AZ94" s="62">
        <f>ROUND(AZ95,2)</f>
        <v>0</v>
      </c>
      <c r="BA94" s="62">
        <f>ROUND(BA95,2)</f>
        <v>0</v>
      </c>
      <c r="BB94" s="62">
        <f>ROUND(BB95,2)</f>
        <v>0</v>
      </c>
      <c r="BC94" s="62">
        <f>ROUND(BC95,2)</f>
        <v>0</v>
      </c>
      <c r="BD94" s="64">
        <f>ROUND(BD95,2)</f>
        <v>0</v>
      </c>
      <c r="BS94" s="65" t="s">
        <v>73</v>
      </c>
      <c r="BT94" s="65" t="s">
        <v>74</v>
      </c>
      <c r="BV94" s="65" t="s">
        <v>75</v>
      </c>
      <c r="BW94" s="65" t="s">
        <v>4</v>
      </c>
      <c r="BX94" s="65" t="s">
        <v>76</v>
      </c>
      <c r="CL94" s="65" t="s">
        <v>1</v>
      </c>
    </row>
    <row r="95" spans="1:90" s="7" customFormat="1" ht="24.75" customHeight="1">
      <c r="A95" s="66" t="s">
        <v>77</v>
      </c>
      <c r="B95" s="67"/>
      <c r="C95" s="68"/>
      <c r="D95" s="92"/>
      <c r="E95" s="92"/>
      <c r="F95" s="92"/>
      <c r="G95" s="92"/>
      <c r="H95" s="92"/>
      <c r="I95" s="69"/>
      <c r="J95" s="92" t="s">
        <v>16</v>
      </c>
      <c r="K95" s="92"/>
      <c r="L95" s="92"/>
      <c r="M95" s="92"/>
      <c r="N95" s="92"/>
      <c r="O95" s="92"/>
      <c r="P95" s="92"/>
      <c r="Q95" s="92"/>
      <c r="R95" s="92"/>
      <c r="S95" s="92"/>
      <c r="T95" s="92"/>
      <c r="U95" s="92"/>
      <c r="V95" s="92"/>
      <c r="W95" s="92"/>
      <c r="X95" s="92"/>
      <c r="Y95" s="92"/>
      <c r="Z95" s="92"/>
      <c r="AA95" s="92"/>
      <c r="AB95" s="92"/>
      <c r="AC95" s="92"/>
      <c r="AD95" s="92"/>
      <c r="AE95" s="92"/>
      <c r="AF95" s="92"/>
      <c r="AG95" s="90">
        <f>'Mesto1046 - Oprava místní...'!J28</f>
        <v>0</v>
      </c>
      <c r="AH95" s="91"/>
      <c r="AI95" s="91"/>
      <c r="AJ95" s="91"/>
      <c r="AK95" s="91"/>
      <c r="AL95" s="91"/>
      <c r="AM95" s="91"/>
      <c r="AN95" s="90">
        <f>SUM(AG95,AT95)</f>
        <v>0</v>
      </c>
      <c r="AO95" s="91"/>
      <c r="AP95" s="91"/>
      <c r="AQ95" s="70" t="s">
        <v>78</v>
      </c>
      <c r="AR95" s="67"/>
      <c r="AS95" s="71">
        <v>0</v>
      </c>
      <c r="AT95" s="72">
        <f>ROUND(SUM(AV95:AW95),2)</f>
        <v>0</v>
      </c>
      <c r="AU95" s="73">
        <f>'Mesto1046 - Oprava místní...'!O122</f>
        <v>0</v>
      </c>
      <c r="AV95" s="72">
        <f>'Mesto1046 - Oprava místní...'!J31</f>
        <v>0</v>
      </c>
      <c r="AW95" s="72">
        <f>'Mesto1046 - Oprava místní...'!J32</f>
        <v>0</v>
      </c>
      <c r="AX95" s="72">
        <f>'Mesto1046 - Oprava místní...'!J33</f>
        <v>0</v>
      </c>
      <c r="AY95" s="72">
        <f>'Mesto1046 - Oprava místní...'!J34</f>
        <v>0</v>
      </c>
      <c r="AZ95" s="72">
        <f>'Mesto1046 - Oprava místní...'!F31</f>
        <v>0</v>
      </c>
      <c r="BA95" s="72">
        <f>'Mesto1046 - Oprava místní...'!F32</f>
        <v>0</v>
      </c>
      <c r="BB95" s="72">
        <f>'Mesto1046 - Oprava místní...'!F33</f>
        <v>0</v>
      </c>
      <c r="BC95" s="72">
        <f>'Mesto1046 - Oprava místní...'!F34</f>
        <v>0</v>
      </c>
      <c r="BD95" s="74">
        <f>'Mesto1046 - Oprava místní...'!F35</f>
        <v>0</v>
      </c>
      <c r="BT95" s="75" t="s">
        <v>79</v>
      </c>
      <c r="BU95" s="75" t="s">
        <v>80</v>
      </c>
      <c r="BV95" s="75" t="s">
        <v>75</v>
      </c>
      <c r="BW95" s="75" t="s">
        <v>4</v>
      </c>
      <c r="BX95" s="75" t="s">
        <v>76</v>
      </c>
      <c r="CL95" s="75" t="s">
        <v>1</v>
      </c>
    </row>
    <row r="96" spans="1:90" s="2" customFormat="1" ht="30" customHeight="1">
      <c r="A96" s="23"/>
      <c r="B96" s="24"/>
      <c r="C96" s="23"/>
      <c r="D96" s="23"/>
      <c r="E96" s="23"/>
      <c r="F96" s="23"/>
      <c r="G96" s="23"/>
      <c r="H96" s="23"/>
      <c r="I96" s="23"/>
      <c r="J96" s="23"/>
      <c r="K96" s="23"/>
      <c r="L96" s="23"/>
      <c r="M96" s="23"/>
      <c r="N96" s="23"/>
      <c r="O96" s="23"/>
      <c r="P96" s="23"/>
      <c r="Q96" s="23"/>
      <c r="R96" s="23"/>
      <c r="S96" s="23"/>
      <c r="T96" s="23"/>
      <c r="U96" s="23"/>
      <c r="V96" s="23"/>
      <c r="W96" s="23"/>
      <c r="X96" s="23"/>
      <c r="Y96" s="23"/>
      <c r="Z96" s="23"/>
      <c r="AA96" s="23"/>
      <c r="AB96" s="23"/>
      <c r="AC96" s="23"/>
      <c r="AD96" s="23"/>
      <c r="AE96" s="23"/>
      <c r="AF96" s="23"/>
      <c r="AG96" s="23"/>
      <c r="AH96" s="23"/>
      <c r="AI96" s="23"/>
      <c r="AJ96" s="23"/>
      <c r="AK96" s="23"/>
      <c r="AL96" s="23"/>
      <c r="AM96" s="23"/>
      <c r="AN96" s="23"/>
      <c r="AO96" s="23"/>
      <c r="AP96" s="23"/>
      <c r="AQ96" s="23"/>
      <c r="AR96" s="24"/>
      <c r="AS96" s="23"/>
      <c r="AT96" s="23"/>
      <c r="AU96" s="23"/>
      <c r="AV96" s="23"/>
      <c r="AW96" s="23"/>
      <c r="AX96" s="23"/>
      <c r="AY96" s="23"/>
      <c r="AZ96" s="23"/>
      <c r="BA96" s="23"/>
      <c r="BB96" s="23"/>
      <c r="BC96" s="23"/>
      <c r="BD96" s="23"/>
      <c r="BE96" s="23"/>
    </row>
    <row r="97" spans="1:57" s="2" customFormat="1" ht="6.95" customHeight="1">
      <c r="A97" s="23"/>
      <c r="B97" s="37"/>
      <c r="C97" s="38"/>
      <c r="D97" s="38"/>
      <c r="E97" s="38"/>
      <c r="F97" s="38"/>
      <c r="G97" s="38"/>
      <c r="H97" s="38"/>
      <c r="I97" s="38"/>
      <c r="J97" s="38"/>
      <c r="K97" s="38"/>
      <c r="L97" s="38"/>
      <c r="M97" s="38"/>
      <c r="N97" s="38"/>
      <c r="O97" s="38"/>
      <c r="P97" s="38"/>
      <c r="Q97" s="38"/>
      <c r="R97" s="38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F97" s="38"/>
      <c r="AG97" s="38"/>
      <c r="AH97" s="38"/>
      <c r="AI97" s="38"/>
      <c r="AJ97" s="38"/>
      <c r="AK97" s="38"/>
      <c r="AL97" s="38"/>
      <c r="AM97" s="38"/>
      <c r="AN97" s="38"/>
      <c r="AO97" s="38"/>
      <c r="AP97" s="38"/>
      <c r="AQ97" s="38"/>
      <c r="AR97" s="24"/>
      <c r="AS97" s="23"/>
      <c r="AT97" s="23"/>
      <c r="AU97" s="23"/>
      <c r="AV97" s="23"/>
      <c r="AW97" s="23"/>
      <c r="AX97" s="23"/>
      <c r="AY97" s="23"/>
      <c r="AZ97" s="23"/>
      <c r="BA97" s="23"/>
      <c r="BB97" s="23"/>
      <c r="BC97" s="23"/>
      <c r="BD97" s="23"/>
      <c r="BE97" s="23"/>
    </row>
  </sheetData>
  <mergeCells count="42">
    <mergeCell ref="W30:AE30"/>
    <mergeCell ref="AK30:AO30"/>
    <mergeCell ref="L30:P30"/>
    <mergeCell ref="W31:AE31"/>
    <mergeCell ref="L31:P31"/>
    <mergeCell ref="W32:AE32"/>
    <mergeCell ref="AK32:AO32"/>
    <mergeCell ref="L32:P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AN95:AP95"/>
    <mergeCell ref="AG95:AM95"/>
    <mergeCell ref="D95:H95"/>
    <mergeCell ref="J95:AF95"/>
    <mergeCell ref="AG94:AM94"/>
    <mergeCell ref="AN94:AP94"/>
    <mergeCell ref="AR2:BE2"/>
    <mergeCell ref="C92:G92"/>
    <mergeCell ref="I92:AF92"/>
    <mergeCell ref="AG92:AM92"/>
    <mergeCell ref="AN92:AP92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</mergeCells>
  <hyperlinks>
    <hyperlink ref="A95" location="'Mesto1046 - Oprava místní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54"/>
  <sheetViews>
    <sheetView showGridLines="0" tabSelected="1" topLeftCell="A56" workbookViewId="0">
      <selection activeCell="C81" sqref="C81:J153"/>
    </sheetView>
  </sheetViews>
  <sheetFormatPr defaultRowHeight="11.25"/>
  <cols>
    <col min="1" max="1" width="8.33203125" style="123" customWidth="1"/>
    <col min="2" max="2" width="1.1640625" style="123" customWidth="1"/>
    <col min="3" max="3" width="4.1640625" style="123" customWidth="1"/>
    <col min="4" max="4" width="4.33203125" style="123" customWidth="1"/>
    <col min="5" max="5" width="17.1640625" style="123" customWidth="1"/>
    <col min="6" max="6" width="50.83203125" style="123" customWidth="1"/>
    <col min="7" max="7" width="7.5" style="123" customWidth="1"/>
    <col min="8" max="8" width="14" style="123" customWidth="1"/>
    <col min="9" max="9" width="15.83203125" style="123" customWidth="1"/>
    <col min="10" max="10" width="22.33203125" style="123" customWidth="1"/>
    <col min="11" max="11" width="9.33203125" style="123" customWidth="1"/>
    <col min="12" max="12" width="10.83203125" style="123" hidden="1" customWidth="1"/>
    <col min="13" max="13" width="9.33203125" style="123" hidden="1"/>
    <col min="14" max="19" width="14.1640625" style="123" hidden="1" customWidth="1"/>
    <col min="20" max="20" width="16.33203125" style="123" hidden="1" customWidth="1"/>
    <col min="21" max="21" width="12.33203125" style="123" customWidth="1"/>
    <col min="22" max="22" width="16.33203125" style="123" customWidth="1"/>
    <col min="23" max="23" width="12.33203125" style="123" customWidth="1"/>
    <col min="24" max="24" width="15" style="123" customWidth="1"/>
    <col min="25" max="25" width="11" style="123" customWidth="1"/>
    <col min="26" max="26" width="15" style="123" customWidth="1"/>
    <col min="27" max="27" width="16.33203125" style="123" customWidth="1"/>
    <col min="28" max="28" width="11" style="123" customWidth="1"/>
    <col min="29" max="29" width="15" style="123" customWidth="1"/>
    <col min="30" max="30" width="16.33203125" style="123" customWidth="1"/>
    <col min="31" max="42" width="9.33203125" style="123"/>
    <col min="43" max="64" width="9.33203125" style="123" hidden="1"/>
    <col min="65" max="16384" width="9.33203125" style="123"/>
  </cols>
  <sheetData>
    <row r="2" spans="1:45" ht="36.950000000000003" customHeight="1">
      <c r="K2" s="124" t="s">
        <v>5</v>
      </c>
      <c r="L2" s="125"/>
      <c r="M2" s="125"/>
      <c r="N2" s="125"/>
      <c r="O2" s="125"/>
      <c r="P2" s="125"/>
      <c r="Q2" s="125"/>
      <c r="R2" s="125"/>
      <c r="S2" s="125"/>
      <c r="T2" s="125"/>
      <c r="U2" s="125"/>
      <c r="AS2" s="126" t="s">
        <v>4</v>
      </c>
    </row>
    <row r="3" spans="1:45" ht="6.95" customHeight="1">
      <c r="B3" s="127"/>
      <c r="C3" s="128"/>
      <c r="D3" s="128"/>
      <c r="E3" s="128"/>
      <c r="F3" s="128"/>
      <c r="G3" s="128"/>
      <c r="H3" s="128"/>
      <c r="I3" s="128"/>
      <c r="J3" s="128"/>
      <c r="K3" s="129"/>
      <c r="AS3" s="126" t="s">
        <v>81</v>
      </c>
    </row>
    <row r="4" spans="1:45" ht="24.95" customHeight="1">
      <c r="B4" s="129"/>
      <c r="D4" s="130" t="s">
        <v>82</v>
      </c>
      <c r="K4" s="129"/>
      <c r="L4" s="131" t="s">
        <v>10</v>
      </c>
      <c r="AS4" s="126" t="s">
        <v>3</v>
      </c>
    </row>
    <row r="5" spans="1:45" ht="6.95" customHeight="1">
      <c r="B5" s="129"/>
      <c r="K5" s="129"/>
    </row>
    <row r="6" spans="1:45" s="135" customFormat="1" ht="12" customHeight="1">
      <c r="A6" s="132"/>
      <c r="B6" s="77"/>
      <c r="C6" s="132"/>
      <c r="D6" s="133" t="s">
        <v>15</v>
      </c>
      <c r="E6" s="132"/>
      <c r="F6" s="132"/>
      <c r="G6" s="132"/>
      <c r="H6" s="132"/>
      <c r="I6" s="132"/>
      <c r="J6" s="132"/>
      <c r="K6" s="134"/>
      <c r="R6" s="132"/>
      <c r="S6" s="132"/>
      <c r="T6" s="132"/>
      <c r="U6" s="132"/>
      <c r="V6" s="132"/>
      <c r="W6" s="132"/>
      <c r="X6" s="132"/>
      <c r="Y6" s="132"/>
      <c r="Z6" s="132"/>
      <c r="AA6" s="132"/>
      <c r="AB6" s="132"/>
      <c r="AC6" s="132"/>
      <c r="AD6" s="132"/>
    </row>
    <row r="7" spans="1:45" s="135" customFormat="1" ht="30" customHeight="1">
      <c r="A7" s="132"/>
      <c r="B7" s="77"/>
      <c r="C7" s="132"/>
      <c r="D7" s="132"/>
      <c r="E7" s="136" t="s">
        <v>16</v>
      </c>
      <c r="F7" s="137"/>
      <c r="G7" s="137"/>
      <c r="H7" s="137"/>
      <c r="I7" s="132"/>
      <c r="J7" s="132"/>
      <c r="K7" s="134"/>
      <c r="R7" s="132"/>
      <c r="S7" s="132"/>
      <c r="T7" s="132"/>
      <c r="U7" s="132"/>
      <c r="V7" s="132"/>
      <c r="W7" s="132"/>
      <c r="X7" s="132"/>
      <c r="Y7" s="132"/>
      <c r="Z7" s="132"/>
      <c r="AA7" s="132"/>
      <c r="AB7" s="132"/>
      <c r="AC7" s="132"/>
      <c r="AD7" s="132"/>
    </row>
    <row r="8" spans="1:45" s="135" customFormat="1">
      <c r="A8" s="132"/>
      <c r="B8" s="77"/>
      <c r="C8" s="132"/>
      <c r="D8" s="132"/>
      <c r="E8" s="132"/>
      <c r="F8" s="132"/>
      <c r="G8" s="132"/>
      <c r="H8" s="132"/>
      <c r="I8" s="132"/>
      <c r="J8" s="132"/>
      <c r="K8" s="134"/>
      <c r="R8" s="132"/>
      <c r="S8" s="132"/>
      <c r="T8" s="132"/>
      <c r="U8" s="132"/>
      <c r="V8" s="132"/>
      <c r="W8" s="132"/>
      <c r="X8" s="132"/>
      <c r="Y8" s="132"/>
      <c r="Z8" s="132"/>
      <c r="AA8" s="132"/>
      <c r="AB8" s="132"/>
      <c r="AC8" s="132"/>
      <c r="AD8" s="132"/>
    </row>
    <row r="9" spans="1:45" s="135" customFormat="1" ht="12" customHeight="1">
      <c r="A9" s="132"/>
      <c r="B9" s="77"/>
      <c r="C9" s="132"/>
      <c r="D9" s="133" t="s">
        <v>17</v>
      </c>
      <c r="E9" s="132"/>
      <c r="F9" s="138" t="s">
        <v>1</v>
      </c>
      <c r="G9" s="132"/>
      <c r="H9" s="132"/>
      <c r="I9" s="133" t="s">
        <v>18</v>
      </c>
      <c r="J9" s="138" t="s">
        <v>1</v>
      </c>
      <c r="K9" s="134"/>
      <c r="R9" s="132"/>
      <c r="S9" s="132"/>
      <c r="T9" s="132"/>
      <c r="U9" s="132"/>
      <c r="V9" s="132"/>
      <c r="W9" s="132"/>
      <c r="X9" s="132"/>
      <c r="Y9" s="132"/>
      <c r="Z9" s="132"/>
      <c r="AA9" s="132"/>
      <c r="AB9" s="132"/>
      <c r="AC9" s="132"/>
      <c r="AD9" s="132"/>
    </row>
    <row r="10" spans="1:45" s="135" customFormat="1" ht="12" customHeight="1">
      <c r="A10" s="132"/>
      <c r="B10" s="77"/>
      <c r="C10" s="132"/>
      <c r="D10" s="133" t="s">
        <v>19</v>
      </c>
      <c r="E10" s="132"/>
      <c r="F10" s="138" t="s">
        <v>20</v>
      </c>
      <c r="G10" s="132"/>
      <c r="H10" s="132"/>
      <c r="I10" s="133" t="s">
        <v>21</v>
      </c>
      <c r="J10" s="139"/>
      <c r="K10" s="134"/>
      <c r="R10" s="132"/>
      <c r="S10" s="132"/>
      <c r="T10" s="132"/>
      <c r="U10" s="132"/>
      <c r="V10" s="132"/>
      <c r="W10" s="132"/>
      <c r="X10" s="132"/>
      <c r="Y10" s="132"/>
      <c r="Z10" s="132"/>
      <c r="AA10" s="132"/>
      <c r="AB10" s="132"/>
      <c r="AC10" s="132"/>
      <c r="AD10" s="132"/>
    </row>
    <row r="11" spans="1:45" s="135" customFormat="1" ht="10.9" customHeight="1">
      <c r="A11" s="132"/>
      <c r="B11" s="77"/>
      <c r="C11" s="132"/>
      <c r="D11" s="132"/>
      <c r="E11" s="132"/>
      <c r="F11" s="132"/>
      <c r="G11" s="132"/>
      <c r="H11" s="132"/>
      <c r="I11" s="132"/>
      <c r="J11" s="132"/>
      <c r="K11" s="134"/>
      <c r="R11" s="132"/>
      <c r="S11" s="132"/>
      <c r="T11" s="132"/>
      <c r="U11" s="132"/>
      <c r="V11" s="132"/>
      <c r="W11" s="132"/>
      <c r="X11" s="132"/>
      <c r="Y11" s="132"/>
      <c r="Z11" s="132"/>
      <c r="AA11" s="132"/>
      <c r="AB11" s="132"/>
      <c r="AC11" s="132"/>
      <c r="AD11" s="132"/>
    </row>
    <row r="12" spans="1:45" s="135" customFormat="1" ht="12" customHeight="1">
      <c r="A12" s="132"/>
      <c r="B12" s="77"/>
      <c r="C12" s="132"/>
      <c r="D12" s="133" t="s">
        <v>22</v>
      </c>
      <c r="E12" s="132"/>
      <c r="F12" s="132"/>
      <c r="G12" s="132"/>
      <c r="H12" s="132"/>
      <c r="I12" s="133" t="s">
        <v>23</v>
      </c>
      <c r="J12" s="138" t="s">
        <v>1</v>
      </c>
      <c r="K12" s="134"/>
      <c r="R12" s="132"/>
      <c r="S12" s="132"/>
      <c r="T12" s="132"/>
      <c r="U12" s="132"/>
      <c r="V12" s="132"/>
      <c r="W12" s="132"/>
      <c r="X12" s="132"/>
      <c r="Y12" s="132"/>
      <c r="Z12" s="132"/>
      <c r="AA12" s="132"/>
      <c r="AB12" s="132"/>
      <c r="AC12" s="132"/>
      <c r="AD12" s="132"/>
    </row>
    <row r="13" spans="1:45" s="135" customFormat="1" ht="18" customHeight="1">
      <c r="A13" s="132"/>
      <c r="B13" s="77"/>
      <c r="C13" s="132"/>
      <c r="D13" s="132"/>
      <c r="E13" s="138" t="s">
        <v>24</v>
      </c>
      <c r="F13" s="132"/>
      <c r="G13" s="132"/>
      <c r="H13" s="132"/>
      <c r="I13" s="133" t="s">
        <v>25</v>
      </c>
      <c r="J13" s="138" t="s">
        <v>1</v>
      </c>
      <c r="K13" s="134"/>
      <c r="R13" s="132"/>
      <c r="S13" s="132"/>
      <c r="T13" s="132"/>
      <c r="U13" s="132"/>
      <c r="V13" s="132"/>
      <c r="W13" s="132"/>
      <c r="X13" s="132"/>
      <c r="Y13" s="132"/>
      <c r="Z13" s="132"/>
      <c r="AA13" s="132"/>
      <c r="AB13" s="132"/>
      <c r="AC13" s="132"/>
      <c r="AD13" s="132"/>
    </row>
    <row r="14" spans="1:45" s="135" customFormat="1" ht="6.95" customHeight="1">
      <c r="A14" s="132"/>
      <c r="B14" s="77"/>
      <c r="C14" s="132"/>
      <c r="D14" s="132"/>
      <c r="E14" s="132"/>
      <c r="F14" s="132"/>
      <c r="G14" s="132"/>
      <c r="H14" s="132"/>
      <c r="I14" s="132"/>
      <c r="J14" s="132"/>
      <c r="K14" s="134"/>
      <c r="R14" s="132"/>
      <c r="S14" s="132"/>
      <c r="T14" s="132"/>
      <c r="U14" s="132"/>
      <c r="V14" s="132"/>
      <c r="W14" s="132"/>
      <c r="X14" s="132"/>
      <c r="Y14" s="132"/>
      <c r="Z14" s="132"/>
      <c r="AA14" s="132"/>
      <c r="AB14" s="132"/>
      <c r="AC14" s="132"/>
      <c r="AD14" s="132"/>
    </row>
    <row r="15" spans="1:45" s="135" customFormat="1" ht="12" customHeight="1">
      <c r="A15" s="132"/>
      <c r="B15" s="77"/>
      <c r="C15" s="132"/>
      <c r="D15" s="133" t="s">
        <v>26</v>
      </c>
      <c r="E15" s="132"/>
      <c r="F15" s="132"/>
      <c r="G15" s="132"/>
      <c r="H15" s="132"/>
      <c r="I15" s="133" t="s">
        <v>23</v>
      </c>
      <c r="J15" s="82" t="str">
        <f>'Rekapitulace stavby'!AN13</f>
        <v>Vyplň údaj</v>
      </c>
      <c r="K15" s="134"/>
      <c r="R15" s="132"/>
      <c r="S15" s="132"/>
      <c r="T15" s="132"/>
      <c r="U15" s="132"/>
      <c r="V15" s="132"/>
      <c r="W15" s="132"/>
      <c r="X15" s="132"/>
      <c r="Y15" s="132"/>
      <c r="Z15" s="132"/>
      <c r="AA15" s="132"/>
      <c r="AB15" s="132"/>
      <c r="AC15" s="132"/>
      <c r="AD15" s="132"/>
    </row>
    <row r="16" spans="1:45" s="135" customFormat="1" ht="18" customHeight="1">
      <c r="A16" s="132"/>
      <c r="B16" s="77"/>
      <c r="C16" s="132"/>
      <c r="D16" s="132"/>
      <c r="E16" s="122" t="str">
        <f>'Rekapitulace stavby'!E14</f>
        <v>Vyplň údaj</v>
      </c>
      <c r="F16" s="140"/>
      <c r="G16" s="140"/>
      <c r="H16" s="140"/>
      <c r="I16" s="133" t="s">
        <v>25</v>
      </c>
      <c r="J16" s="82" t="str">
        <f>'Rekapitulace stavby'!AN14</f>
        <v>Vyplň údaj</v>
      </c>
      <c r="K16" s="134"/>
      <c r="R16" s="132"/>
      <c r="S16" s="132"/>
      <c r="T16" s="132"/>
      <c r="U16" s="132"/>
      <c r="V16" s="132"/>
      <c r="W16" s="132"/>
      <c r="X16" s="132"/>
      <c r="Y16" s="132"/>
      <c r="Z16" s="132"/>
      <c r="AA16" s="132"/>
      <c r="AB16" s="132"/>
      <c r="AC16" s="132"/>
      <c r="AD16" s="132"/>
    </row>
    <row r="17" spans="1:30" s="135" customFormat="1" ht="6.95" customHeight="1">
      <c r="A17" s="132"/>
      <c r="B17" s="77"/>
      <c r="C17" s="132"/>
      <c r="D17" s="132"/>
      <c r="E17" s="132"/>
      <c r="F17" s="132"/>
      <c r="G17" s="132"/>
      <c r="H17" s="132"/>
      <c r="I17" s="132"/>
      <c r="J17" s="132"/>
      <c r="K17" s="134"/>
      <c r="R17" s="132"/>
      <c r="S17" s="132"/>
      <c r="T17" s="132"/>
      <c r="U17" s="132"/>
      <c r="V17" s="132"/>
      <c r="W17" s="132"/>
      <c r="X17" s="132"/>
      <c r="Y17" s="132"/>
      <c r="Z17" s="132"/>
      <c r="AA17" s="132"/>
      <c r="AB17" s="132"/>
      <c r="AC17" s="132"/>
      <c r="AD17" s="132"/>
    </row>
    <row r="18" spans="1:30" s="135" customFormat="1" ht="12" customHeight="1">
      <c r="A18" s="132"/>
      <c r="B18" s="77"/>
      <c r="C18" s="132"/>
      <c r="D18" s="133" t="s">
        <v>28</v>
      </c>
      <c r="E18" s="132"/>
      <c r="F18" s="132"/>
      <c r="G18" s="132"/>
      <c r="H18" s="132"/>
      <c r="I18" s="133" t="s">
        <v>23</v>
      </c>
      <c r="J18" s="138" t="str">
        <f>IF('Rekapitulace stavby'!AN16="","",'Rekapitulace stavby'!AN16)</f>
        <v/>
      </c>
      <c r="K18" s="134"/>
      <c r="R18" s="132"/>
      <c r="S18" s="132"/>
      <c r="T18" s="132"/>
      <c r="U18" s="132"/>
      <c r="V18" s="132"/>
      <c r="W18" s="132"/>
      <c r="X18" s="132"/>
      <c r="Y18" s="132"/>
      <c r="Z18" s="132"/>
      <c r="AA18" s="132"/>
      <c r="AB18" s="132"/>
      <c r="AC18" s="132"/>
      <c r="AD18" s="132"/>
    </row>
    <row r="19" spans="1:30" s="135" customFormat="1" ht="18" customHeight="1">
      <c r="A19" s="132"/>
      <c r="B19" s="77"/>
      <c r="C19" s="132"/>
      <c r="D19" s="132"/>
      <c r="E19" s="138" t="str">
        <f>IF('Rekapitulace stavby'!E17="","",'Rekapitulace stavby'!E17)</f>
        <v xml:space="preserve"> </v>
      </c>
      <c r="F19" s="132"/>
      <c r="G19" s="132"/>
      <c r="H19" s="132"/>
      <c r="I19" s="133" t="s">
        <v>25</v>
      </c>
      <c r="J19" s="138" t="str">
        <f>IF('Rekapitulace stavby'!AN17="","",'Rekapitulace stavby'!AN17)</f>
        <v/>
      </c>
      <c r="K19" s="134"/>
      <c r="R19" s="132"/>
      <c r="S19" s="132"/>
      <c r="T19" s="132"/>
      <c r="U19" s="132"/>
      <c r="V19" s="132"/>
      <c r="W19" s="132"/>
      <c r="X19" s="132"/>
      <c r="Y19" s="132"/>
      <c r="Z19" s="132"/>
      <c r="AA19" s="132"/>
      <c r="AB19" s="132"/>
      <c r="AC19" s="132"/>
      <c r="AD19" s="132"/>
    </row>
    <row r="20" spans="1:30" s="135" customFormat="1" ht="6.95" customHeight="1">
      <c r="A20" s="132"/>
      <c r="B20" s="77"/>
      <c r="C20" s="132"/>
      <c r="D20" s="132"/>
      <c r="E20" s="132"/>
      <c r="F20" s="132"/>
      <c r="G20" s="132"/>
      <c r="H20" s="132"/>
      <c r="I20" s="132"/>
      <c r="J20" s="132"/>
      <c r="K20" s="134"/>
      <c r="R20" s="132"/>
      <c r="S20" s="132"/>
      <c r="T20" s="132"/>
      <c r="U20" s="132"/>
      <c r="V20" s="132"/>
      <c r="W20" s="132"/>
      <c r="X20" s="132"/>
      <c r="Y20" s="132"/>
      <c r="Z20" s="132"/>
      <c r="AA20" s="132"/>
      <c r="AB20" s="132"/>
      <c r="AC20" s="132"/>
      <c r="AD20" s="132"/>
    </row>
    <row r="21" spans="1:30" s="135" customFormat="1" ht="12" customHeight="1">
      <c r="A21" s="132"/>
      <c r="B21" s="77"/>
      <c r="C21" s="132"/>
      <c r="D21" s="133" t="s">
        <v>31</v>
      </c>
      <c r="E21" s="132"/>
      <c r="F21" s="132"/>
      <c r="G21" s="132"/>
      <c r="H21" s="132"/>
      <c r="I21" s="133" t="s">
        <v>23</v>
      </c>
      <c r="J21" s="138" t="s">
        <v>1</v>
      </c>
      <c r="K21" s="134"/>
      <c r="R21" s="132"/>
      <c r="S21" s="132"/>
      <c r="T21" s="132"/>
      <c r="U21" s="132"/>
      <c r="V21" s="132"/>
      <c r="W21" s="132"/>
      <c r="X21" s="132"/>
      <c r="Y21" s="132"/>
      <c r="Z21" s="132"/>
      <c r="AA21" s="132"/>
      <c r="AB21" s="132"/>
      <c r="AC21" s="132"/>
      <c r="AD21" s="132"/>
    </row>
    <row r="22" spans="1:30" s="135" customFormat="1" ht="18" customHeight="1">
      <c r="A22" s="132"/>
      <c r="B22" s="77"/>
      <c r="C22" s="132"/>
      <c r="D22" s="132"/>
      <c r="E22" s="138" t="s">
        <v>32</v>
      </c>
      <c r="F22" s="132"/>
      <c r="G22" s="132"/>
      <c r="H22" s="132"/>
      <c r="I22" s="133" t="s">
        <v>25</v>
      </c>
      <c r="J22" s="138" t="s">
        <v>1</v>
      </c>
      <c r="K22" s="134"/>
      <c r="R22" s="132"/>
      <c r="S22" s="132"/>
      <c r="T22" s="132"/>
      <c r="U22" s="132"/>
      <c r="V22" s="132"/>
      <c r="W22" s="132"/>
      <c r="X22" s="132"/>
      <c r="Y22" s="132"/>
      <c r="Z22" s="132"/>
      <c r="AA22" s="132"/>
      <c r="AB22" s="132"/>
      <c r="AC22" s="132"/>
      <c r="AD22" s="132"/>
    </row>
    <row r="23" spans="1:30" s="135" customFormat="1" ht="6.95" customHeight="1">
      <c r="A23" s="132"/>
      <c r="B23" s="77"/>
      <c r="C23" s="132"/>
      <c r="D23" s="132"/>
      <c r="E23" s="132"/>
      <c r="F23" s="132"/>
      <c r="G23" s="132"/>
      <c r="H23" s="132"/>
      <c r="I23" s="132"/>
      <c r="J23" s="132"/>
      <c r="K23" s="134"/>
      <c r="R23" s="132"/>
      <c r="S23" s="132"/>
      <c r="T23" s="132"/>
      <c r="U23" s="132"/>
      <c r="V23" s="132"/>
      <c r="W23" s="132"/>
      <c r="X23" s="132"/>
      <c r="Y23" s="132"/>
      <c r="Z23" s="132"/>
      <c r="AA23" s="132"/>
      <c r="AB23" s="132"/>
      <c r="AC23" s="132"/>
      <c r="AD23" s="132"/>
    </row>
    <row r="24" spans="1:30" s="135" customFormat="1" ht="12" customHeight="1">
      <c r="A24" s="132"/>
      <c r="B24" s="77"/>
      <c r="C24" s="132"/>
      <c r="D24" s="133" t="s">
        <v>33</v>
      </c>
      <c r="E24" s="132"/>
      <c r="F24" s="132"/>
      <c r="G24" s="132"/>
      <c r="H24" s="132"/>
      <c r="I24" s="132"/>
      <c r="J24" s="132"/>
      <c r="K24" s="134"/>
      <c r="R24" s="132"/>
      <c r="S24" s="132"/>
      <c r="T24" s="132"/>
      <c r="U24" s="132"/>
      <c r="V24" s="132"/>
      <c r="W24" s="132"/>
      <c r="X24" s="132"/>
      <c r="Y24" s="132"/>
      <c r="Z24" s="132"/>
      <c r="AA24" s="132"/>
      <c r="AB24" s="132"/>
      <c r="AC24" s="132"/>
      <c r="AD24" s="132"/>
    </row>
    <row r="25" spans="1:30" s="145" customFormat="1" ht="16.5" customHeight="1">
      <c r="A25" s="141"/>
      <c r="B25" s="142"/>
      <c r="C25" s="141"/>
      <c r="D25" s="141"/>
      <c r="E25" s="143" t="s">
        <v>1</v>
      </c>
      <c r="F25" s="143"/>
      <c r="G25" s="143"/>
      <c r="H25" s="143"/>
      <c r="I25" s="141"/>
      <c r="J25" s="141"/>
      <c r="K25" s="144"/>
      <c r="R25" s="141"/>
      <c r="S25" s="141"/>
      <c r="T25" s="141"/>
      <c r="U25" s="141"/>
      <c r="V25" s="141"/>
      <c r="W25" s="141"/>
      <c r="X25" s="141"/>
      <c r="Y25" s="141"/>
      <c r="Z25" s="141"/>
      <c r="AA25" s="141"/>
      <c r="AB25" s="141"/>
      <c r="AC25" s="141"/>
      <c r="AD25" s="141"/>
    </row>
    <row r="26" spans="1:30" s="135" customFormat="1" ht="6.95" customHeight="1">
      <c r="A26" s="132"/>
      <c r="B26" s="77"/>
      <c r="C26" s="132"/>
      <c r="D26" s="132"/>
      <c r="E26" s="132"/>
      <c r="F26" s="132"/>
      <c r="G26" s="132"/>
      <c r="H26" s="132"/>
      <c r="I26" s="132"/>
      <c r="J26" s="132"/>
      <c r="K26" s="134"/>
      <c r="R26" s="132"/>
      <c r="S26" s="132"/>
      <c r="T26" s="132"/>
      <c r="U26" s="132"/>
      <c r="V26" s="132"/>
      <c r="W26" s="132"/>
      <c r="X26" s="132"/>
      <c r="Y26" s="132"/>
      <c r="Z26" s="132"/>
      <c r="AA26" s="132"/>
      <c r="AB26" s="132"/>
      <c r="AC26" s="132"/>
      <c r="AD26" s="132"/>
    </row>
    <row r="27" spans="1:30" s="135" customFormat="1" ht="6.95" customHeight="1">
      <c r="A27" s="132"/>
      <c r="B27" s="77"/>
      <c r="C27" s="132"/>
      <c r="D27" s="146"/>
      <c r="E27" s="146"/>
      <c r="F27" s="146"/>
      <c r="G27" s="146"/>
      <c r="H27" s="146"/>
      <c r="I27" s="146"/>
      <c r="J27" s="146"/>
      <c r="K27" s="134"/>
      <c r="R27" s="132"/>
      <c r="S27" s="132"/>
      <c r="T27" s="132"/>
      <c r="U27" s="132"/>
      <c r="V27" s="132"/>
      <c r="W27" s="132"/>
      <c r="X27" s="132"/>
      <c r="Y27" s="132"/>
      <c r="Z27" s="132"/>
      <c r="AA27" s="132"/>
      <c r="AB27" s="132"/>
      <c r="AC27" s="132"/>
      <c r="AD27" s="132"/>
    </row>
    <row r="28" spans="1:30" s="135" customFormat="1" ht="25.35" customHeight="1">
      <c r="A28" s="132"/>
      <c r="B28" s="77"/>
      <c r="C28" s="132"/>
      <c r="D28" s="147" t="s">
        <v>34</v>
      </c>
      <c r="E28" s="132"/>
      <c r="F28" s="132"/>
      <c r="G28" s="132"/>
      <c r="H28" s="132"/>
      <c r="I28" s="132"/>
      <c r="J28" s="148">
        <f>ROUND(J122, 2)</f>
        <v>0</v>
      </c>
      <c r="K28" s="134"/>
      <c r="R28" s="132"/>
      <c r="S28" s="132"/>
      <c r="T28" s="132"/>
      <c r="U28" s="132"/>
      <c r="V28" s="132"/>
      <c r="W28" s="132"/>
      <c r="X28" s="132"/>
      <c r="Y28" s="132"/>
      <c r="Z28" s="132"/>
      <c r="AA28" s="132"/>
      <c r="AB28" s="132"/>
      <c r="AC28" s="132"/>
      <c r="AD28" s="132"/>
    </row>
    <row r="29" spans="1:30" s="135" customFormat="1" ht="6.95" customHeight="1">
      <c r="A29" s="132"/>
      <c r="B29" s="77"/>
      <c r="C29" s="132"/>
      <c r="D29" s="146"/>
      <c r="E29" s="146"/>
      <c r="F29" s="146"/>
      <c r="G29" s="146"/>
      <c r="H29" s="146"/>
      <c r="I29" s="146"/>
      <c r="J29" s="146"/>
      <c r="K29" s="134"/>
      <c r="R29" s="132"/>
      <c r="S29" s="132"/>
      <c r="T29" s="132"/>
      <c r="U29" s="132"/>
      <c r="V29" s="132"/>
      <c r="W29" s="132"/>
      <c r="X29" s="132"/>
      <c r="Y29" s="132"/>
      <c r="Z29" s="132"/>
      <c r="AA29" s="132"/>
      <c r="AB29" s="132"/>
      <c r="AC29" s="132"/>
      <c r="AD29" s="132"/>
    </row>
    <row r="30" spans="1:30" s="135" customFormat="1" ht="14.45" customHeight="1">
      <c r="A30" s="132"/>
      <c r="B30" s="77"/>
      <c r="C30" s="132"/>
      <c r="D30" s="132"/>
      <c r="E30" s="132"/>
      <c r="F30" s="149" t="s">
        <v>36</v>
      </c>
      <c r="G30" s="132"/>
      <c r="H30" s="132"/>
      <c r="I30" s="149" t="s">
        <v>35</v>
      </c>
      <c r="J30" s="149" t="s">
        <v>37</v>
      </c>
      <c r="K30" s="134"/>
      <c r="R30" s="132"/>
      <c r="S30" s="132"/>
      <c r="T30" s="132"/>
      <c r="U30" s="132"/>
      <c r="V30" s="132"/>
      <c r="W30" s="132"/>
      <c r="X30" s="132"/>
      <c r="Y30" s="132"/>
      <c r="Z30" s="132"/>
      <c r="AA30" s="132"/>
      <c r="AB30" s="132"/>
      <c r="AC30" s="132"/>
      <c r="AD30" s="132"/>
    </row>
    <row r="31" spans="1:30" s="135" customFormat="1" ht="14.45" customHeight="1">
      <c r="A31" s="132"/>
      <c r="B31" s="77"/>
      <c r="C31" s="132"/>
      <c r="D31" s="150" t="s">
        <v>38</v>
      </c>
      <c r="E31" s="133" t="s">
        <v>39</v>
      </c>
      <c r="F31" s="151">
        <f>ROUND((SUM(BD122:BD153)),  2)</f>
        <v>0</v>
      </c>
      <c r="G31" s="132"/>
      <c r="H31" s="132"/>
      <c r="I31" s="152">
        <v>0.21</v>
      </c>
      <c r="J31" s="151">
        <f>ROUND(((SUM(BD122:BD153))*I31),  2)</f>
        <v>0</v>
      </c>
      <c r="K31" s="134"/>
      <c r="R31" s="132"/>
      <c r="S31" s="132"/>
      <c r="T31" s="132"/>
      <c r="U31" s="132"/>
      <c r="V31" s="132"/>
      <c r="W31" s="132"/>
      <c r="X31" s="132"/>
      <c r="Y31" s="132"/>
      <c r="Z31" s="132"/>
      <c r="AA31" s="132"/>
      <c r="AB31" s="132"/>
      <c r="AC31" s="132"/>
      <c r="AD31" s="132"/>
    </row>
    <row r="32" spans="1:30" s="135" customFormat="1" ht="14.45" customHeight="1">
      <c r="A32" s="132"/>
      <c r="B32" s="77"/>
      <c r="C32" s="132"/>
      <c r="D32" s="132"/>
      <c r="E32" s="133" t="s">
        <v>40</v>
      </c>
      <c r="F32" s="151">
        <f>ROUND((SUM(BE122:BE153)),  2)</f>
        <v>0</v>
      </c>
      <c r="G32" s="132"/>
      <c r="H32" s="132"/>
      <c r="I32" s="152">
        <v>0.15</v>
      </c>
      <c r="J32" s="151">
        <f>ROUND(((SUM(BE122:BE153))*I32),  2)</f>
        <v>0</v>
      </c>
      <c r="K32" s="134"/>
      <c r="R32" s="132"/>
      <c r="S32" s="132"/>
      <c r="T32" s="132"/>
      <c r="U32" s="132"/>
      <c r="V32" s="132"/>
      <c r="W32" s="132"/>
      <c r="X32" s="132"/>
      <c r="Y32" s="132"/>
      <c r="Z32" s="132"/>
      <c r="AA32" s="132"/>
      <c r="AB32" s="132"/>
      <c r="AC32" s="132"/>
      <c r="AD32" s="132"/>
    </row>
    <row r="33" spans="1:30" s="135" customFormat="1" ht="14.45" hidden="1" customHeight="1">
      <c r="A33" s="132"/>
      <c r="B33" s="77"/>
      <c r="C33" s="132"/>
      <c r="D33" s="132"/>
      <c r="E33" s="133" t="s">
        <v>41</v>
      </c>
      <c r="F33" s="151">
        <f>ROUND((SUM(BF122:BF153)),  2)</f>
        <v>0</v>
      </c>
      <c r="G33" s="132"/>
      <c r="H33" s="132"/>
      <c r="I33" s="152">
        <v>0.21</v>
      </c>
      <c r="J33" s="151">
        <f>0</f>
        <v>0</v>
      </c>
      <c r="K33" s="134"/>
      <c r="R33" s="132"/>
      <c r="S33" s="132"/>
      <c r="T33" s="132"/>
      <c r="U33" s="132"/>
      <c r="V33" s="132"/>
      <c r="W33" s="132"/>
      <c r="X33" s="132"/>
      <c r="Y33" s="132"/>
      <c r="Z33" s="132"/>
      <c r="AA33" s="132"/>
      <c r="AB33" s="132"/>
      <c r="AC33" s="132"/>
      <c r="AD33" s="132"/>
    </row>
    <row r="34" spans="1:30" s="135" customFormat="1" ht="14.45" hidden="1" customHeight="1">
      <c r="A34" s="132"/>
      <c r="B34" s="77"/>
      <c r="C34" s="132"/>
      <c r="D34" s="132"/>
      <c r="E34" s="133" t="s">
        <v>42</v>
      </c>
      <c r="F34" s="151">
        <f>ROUND((SUM(BG122:BG153)),  2)</f>
        <v>0</v>
      </c>
      <c r="G34" s="132"/>
      <c r="H34" s="132"/>
      <c r="I34" s="152">
        <v>0.15</v>
      </c>
      <c r="J34" s="151">
        <f>0</f>
        <v>0</v>
      </c>
      <c r="K34" s="134"/>
      <c r="R34" s="132"/>
      <c r="S34" s="132"/>
      <c r="T34" s="132"/>
      <c r="U34" s="132"/>
      <c r="V34" s="132"/>
      <c r="W34" s="132"/>
      <c r="X34" s="132"/>
      <c r="Y34" s="132"/>
      <c r="Z34" s="132"/>
      <c r="AA34" s="132"/>
      <c r="AB34" s="132"/>
      <c r="AC34" s="132"/>
      <c r="AD34" s="132"/>
    </row>
    <row r="35" spans="1:30" s="135" customFormat="1" ht="14.45" hidden="1" customHeight="1">
      <c r="A35" s="132"/>
      <c r="B35" s="77"/>
      <c r="C35" s="132"/>
      <c r="D35" s="132"/>
      <c r="E35" s="133" t="s">
        <v>43</v>
      </c>
      <c r="F35" s="151">
        <f>ROUND((SUM(BH122:BH153)),  2)</f>
        <v>0</v>
      </c>
      <c r="G35" s="132"/>
      <c r="H35" s="132"/>
      <c r="I35" s="152">
        <v>0</v>
      </c>
      <c r="J35" s="151">
        <f>0</f>
        <v>0</v>
      </c>
      <c r="K35" s="134"/>
      <c r="R35" s="132"/>
      <c r="S35" s="132"/>
      <c r="T35" s="132"/>
      <c r="U35" s="132"/>
      <c r="V35" s="132"/>
      <c r="W35" s="132"/>
      <c r="X35" s="132"/>
      <c r="Y35" s="132"/>
      <c r="Z35" s="132"/>
      <c r="AA35" s="132"/>
      <c r="AB35" s="132"/>
      <c r="AC35" s="132"/>
      <c r="AD35" s="132"/>
    </row>
    <row r="36" spans="1:30" s="135" customFormat="1" ht="6.95" customHeight="1">
      <c r="A36" s="132"/>
      <c r="B36" s="77"/>
      <c r="C36" s="132"/>
      <c r="D36" s="132"/>
      <c r="E36" s="132"/>
      <c r="F36" s="132"/>
      <c r="G36" s="132"/>
      <c r="H36" s="132"/>
      <c r="I36" s="132"/>
      <c r="J36" s="132"/>
      <c r="K36" s="134"/>
      <c r="R36" s="132"/>
      <c r="S36" s="132"/>
      <c r="T36" s="132"/>
      <c r="U36" s="132"/>
      <c r="V36" s="132"/>
      <c r="W36" s="132"/>
      <c r="X36" s="132"/>
      <c r="Y36" s="132"/>
      <c r="Z36" s="132"/>
      <c r="AA36" s="132"/>
      <c r="AB36" s="132"/>
      <c r="AC36" s="132"/>
      <c r="AD36" s="132"/>
    </row>
    <row r="37" spans="1:30" s="135" customFormat="1" ht="25.35" customHeight="1">
      <c r="A37" s="132"/>
      <c r="B37" s="77"/>
      <c r="C37" s="153"/>
      <c r="D37" s="154" t="s">
        <v>44</v>
      </c>
      <c r="E37" s="155"/>
      <c r="F37" s="155"/>
      <c r="G37" s="156" t="s">
        <v>45</v>
      </c>
      <c r="H37" s="157" t="s">
        <v>46</v>
      </c>
      <c r="I37" s="155"/>
      <c r="J37" s="158">
        <f>SUM(J28:J35)</f>
        <v>0</v>
      </c>
      <c r="K37" s="134"/>
      <c r="R37" s="132"/>
      <c r="S37" s="132"/>
      <c r="T37" s="132"/>
      <c r="U37" s="132"/>
      <c r="V37" s="132"/>
      <c r="W37" s="132"/>
      <c r="X37" s="132"/>
      <c r="Y37" s="132"/>
      <c r="Z37" s="132"/>
      <c r="AA37" s="132"/>
      <c r="AB37" s="132"/>
      <c r="AC37" s="132"/>
      <c r="AD37" s="132"/>
    </row>
    <row r="38" spans="1:30" s="135" customFormat="1" ht="14.45" customHeight="1">
      <c r="A38" s="132"/>
      <c r="B38" s="77"/>
      <c r="C38" s="132"/>
      <c r="D38" s="132"/>
      <c r="E38" s="132"/>
      <c r="F38" s="132"/>
      <c r="G38" s="132"/>
      <c r="H38" s="132"/>
      <c r="I38" s="132"/>
      <c r="J38" s="132"/>
      <c r="K38" s="134"/>
      <c r="R38" s="132"/>
      <c r="S38" s="132"/>
      <c r="T38" s="132"/>
      <c r="U38" s="132"/>
      <c r="V38" s="132"/>
      <c r="W38" s="132"/>
      <c r="X38" s="132"/>
      <c r="Y38" s="132"/>
      <c r="Z38" s="132"/>
      <c r="AA38" s="132"/>
      <c r="AB38" s="132"/>
      <c r="AC38" s="132"/>
      <c r="AD38" s="132"/>
    </row>
    <row r="39" spans="1:30" ht="14.45" customHeight="1">
      <c r="B39" s="129"/>
      <c r="K39" s="129"/>
    </row>
    <row r="40" spans="1:30" ht="14.45" customHeight="1">
      <c r="B40" s="129"/>
      <c r="K40" s="129"/>
    </row>
    <row r="41" spans="1:30" ht="14.45" customHeight="1">
      <c r="B41" s="129"/>
      <c r="K41" s="129"/>
    </row>
    <row r="42" spans="1:30" ht="14.45" customHeight="1">
      <c r="B42" s="129"/>
      <c r="K42" s="129"/>
    </row>
    <row r="43" spans="1:30" ht="14.45" customHeight="1">
      <c r="B43" s="129"/>
      <c r="K43" s="129"/>
    </row>
    <row r="44" spans="1:30" ht="14.45" customHeight="1">
      <c r="B44" s="129"/>
      <c r="K44" s="129"/>
    </row>
    <row r="45" spans="1:30" ht="14.45" customHeight="1">
      <c r="B45" s="129"/>
      <c r="K45" s="129"/>
    </row>
    <row r="46" spans="1:30" ht="14.45" customHeight="1">
      <c r="B46" s="129"/>
      <c r="K46" s="129"/>
    </row>
    <row r="47" spans="1:30" ht="14.45" customHeight="1">
      <c r="B47" s="129"/>
      <c r="K47" s="129"/>
    </row>
    <row r="48" spans="1:30" ht="14.45" customHeight="1">
      <c r="B48" s="129"/>
      <c r="K48" s="129"/>
    </row>
    <row r="49" spans="1:30" ht="14.45" customHeight="1">
      <c r="B49" s="129"/>
      <c r="K49" s="129"/>
    </row>
    <row r="50" spans="1:30" s="135" customFormat="1" ht="14.45" customHeight="1">
      <c r="B50" s="134"/>
      <c r="D50" s="159" t="s">
        <v>47</v>
      </c>
      <c r="E50" s="160"/>
      <c r="F50" s="160"/>
      <c r="G50" s="159" t="s">
        <v>48</v>
      </c>
      <c r="H50" s="160"/>
      <c r="I50" s="160"/>
      <c r="J50" s="160"/>
      <c r="K50" s="134"/>
    </row>
    <row r="51" spans="1:30">
      <c r="B51" s="129"/>
      <c r="K51" s="129"/>
    </row>
    <row r="52" spans="1:30">
      <c r="B52" s="129"/>
      <c r="K52" s="129"/>
    </row>
    <row r="53" spans="1:30">
      <c r="B53" s="129"/>
      <c r="K53" s="129"/>
    </row>
    <row r="54" spans="1:30">
      <c r="B54" s="129"/>
      <c r="K54" s="129"/>
    </row>
    <row r="55" spans="1:30">
      <c r="B55" s="129"/>
      <c r="K55" s="129"/>
    </row>
    <row r="56" spans="1:30">
      <c r="B56" s="129"/>
      <c r="K56" s="129"/>
    </row>
    <row r="57" spans="1:30">
      <c r="B57" s="129"/>
      <c r="K57" s="129"/>
    </row>
    <row r="58" spans="1:30">
      <c r="B58" s="129"/>
      <c r="K58" s="129"/>
    </row>
    <row r="59" spans="1:30">
      <c r="B59" s="129"/>
      <c r="K59" s="129"/>
    </row>
    <row r="60" spans="1:30">
      <c r="B60" s="129"/>
      <c r="K60" s="129"/>
    </row>
    <row r="61" spans="1:30" s="135" customFormat="1" ht="12.75">
      <c r="A61" s="132"/>
      <c r="B61" s="77"/>
      <c r="C61" s="132"/>
      <c r="D61" s="161" t="s">
        <v>49</v>
      </c>
      <c r="E61" s="162"/>
      <c r="F61" s="163" t="s">
        <v>50</v>
      </c>
      <c r="G61" s="161" t="s">
        <v>49</v>
      </c>
      <c r="H61" s="162"/>
      <c r="I61" s="162"/>
      <c r="J61" s="164" t="s">
        <v>50</v>
      </c>
      <c r="K61" s="134"/>
      <c r="R61" s="132"/>
      <c r="S61" s="132"/>
      <c r="T61" s="132"/>
      <c r="U61" s="132"/>
      <c r="V61" s="132"/>
      <c r="W61" s="132"/>
      <c r="X61" s="132"/>
      <c r="Y61" s="132"/>
      <c r="Z61" s="132"/>
      <c r="AA61" s="132"/>
      <c r="AB61" s="132"/>
      <c r="AC61" s="132"/>
      <c r="AD61" s="132"/>
    </row>
    <row r="62" spans="1:30">
      <c r="B62" s="129"/>
      <c r="K62" s="129"/>
    </row>
    <row r="63" spans="1:30">
      <c r="B63" s="129"/>
      <c r="K63" s="129"/>
    </row>
    <row r="64" spans="1:30">
      <c r="B64" s="129"/>
      <c r="K64" s="129"/>
    </row>
    <row r="65" spans="1:30" s="135" customFormat="1" ht="12.75">
      <c r="A65" s="132"/>
      <c r="B65" s="77"/>
      <c r="C65" s="132"/>
      <c r="D65" s="159" t="s">
        <v>51</v>
      </c>
      <c r="E65" s="165"/>
      <c r="F65" s="165"/>
      <c r="G65" s="159" t="s">
        <v>52</v>
      </c>
      <c r="H65" s="165"/>
      <c r="I65" s="165"/>
      <c r="J65" s="165"/>
      <c r="K65" s="134"/>
      <c r="R65" s="132"/>
      <c r="S65" s="132"/>
      <c r="T65" s="132"/>
      <c r="U65" s="132"/>
      <c r="V65" s="132"/>
      <c r="W65" s="132"/>
      <c r="X65" s="132"/>
      <c r="Y65" s="132"/>
      <c r="Z65" s="132"/>
      <c r="AA65" s="132"/>
      <c r="AB65" s="132"/>
      <c r="AC65" s="132"/>
      <c r="AD65" s="132"/>
    </row>
    <row r="66" spans="1:30">
      <c r="B66" s="129"/>
      <c r="K66" s="129"/>
    </row>
    <row r="67" spans="1:30">
      <c r="B67" s="129"/>
      <c r="K67" s="129"/>
    </row>
    <row r="68" spans="1:30">
      <c r="B68" s="129"/>
      <c r="K68" s="129"/>
    </row>
    <row r="69" spans="1:30">
      <c r="B69" s="129"/>
      <c r="K69" s="129"/>
    </row>
    <row r="70" spans="1:30">
      <c r="B70" s="129"/>
      <c r="K70" s="129"/>
    </row>
    <row r="71" spans="1:30">
      <c r="B71" s="129"/>
      <c r="K71" s="129"/>
    </row>
    <row r="72" spans="1:30">
      <c r="B72" s="129"/>
      <c r="K72" s="129"/>
    </row>
    <row r="73" spans="1:30">
      <c r="B73" s="129"/>
      <c r="K73" s="129"/>
    </row>
    <row r="74" spans="1:30">
      <c r="B74" s="129"/>
      <c r="K74" s="129"/>
    </row>
    <row r="75" spans="1:30">
      <c r="B75" s="129"/>
      <c r="K75" s="129"/>
    </row>
    <row r="76" spans="1:30" s="135" customFormat="1" ht="12.75">
      <c r="A76" s="132"/>
      <c r="B76" s="77"/>
      <c r="C76" s="132"/>
      <c r="D76" s="161" t="s">
        <v>49</v>
      </c>
      <c r="E76" s="162"/>
      <c r="F76" s="163" t="s">
        <v>50</v>
      </c>
      <c r="G76" s="161" t="s">
        <v>49</v>
      </c>
      <c r="H76" s="162"/>
      <c r="I76" s="162"/>
      <c r="J76" s="164" t="s">
        <v>50</v>
      </c>
      <c r="K76" s="134"/>
      <c r="R76" s="132"/>
      <c r="S76" s="132"/>
      <c r="T76" s="132"/>
      <c r="U76" s="132"/>
      <c r="V76" s="132"/>
      <c r="W76" s="132"/>
      <c r="X76" s="132"/>
      <c r="Y76" s="132"/>
      <c r="Z76" s="132"/>
      <c r="AA76" s="132"/>
      <c r="AB76" s="132"/>
      <c r="AC76" s="132"/>
      <c r="AD76" s="132"/>
    </row>
    <row r="77" spans="1:30" s="135" customFormat="1" ht="14.45" customHeight="1">
      <c r="A77" s="132"/>
      <c r="B77" s="166"/>
      <c r="C77" s="167"/>
      <c r="D77" s="167"/>
      <c r="E77" s="167"/>
      <c r="F77" s="167"/>
      <c r="G77" s="167"/>
      <c r="H77" s="167"/>
      <c r="I77" s="167"/>
      <c r="J77" s="167"/>
      <c r="K77" s="134"/>
      <c r="R77" s="132"/>
      <c r="S77" s="132"/>
      <c r="T77" s="132"/>
      <c r="U77" s="132"/>
      <c r="V77" s="132"/>
      <c r="W77" s="132"/>
      <c r="X77" s="132"/>
      <c r="Y77" s="132"/>
      <c r="Z77" s="132"/>
      <c r="AA77" s="132"/>
      <c r="AB77" s="132"/>
      <c r="AC77" s="132"/>
      <c r="AD77" s="132"/>
    </row>
    <row r="81" spans="1:46" s="135" customFormat="1" ht="6.95" customHeight="1">
      <c r="A81" s="132"/>
      <c r="B81" s="168"/>
      <c r="C81" s="213"/>
      <c r="D81" s="213"/>
      <c r="E81" s="213"/>
      <c r="F81" s="213"/>
      <c r="G81" s="213"/>
      <c r="H81" s="213"/>
      <c r="I81" s="213"/>
      <c r="J81" s="213"/>
      <c r="K81" s="134"/>
      <c r="R81" s="132"/>
      <c r="S81" s="132"/>
      <c r="T81" s="132"/>
      <c r="U81" s="132"/>
      <c r="V81" s="132"/>
      <c r="W81" s="132"/>
      <c r="X81" s="132"/>
      <c r="Y81" s="132"/>
      <c r="Z81" s="132"/>
      <c r="AA81" s="132"/>
      <c r="AB81" s="132"/>
      <c r="AC81" s="132"/>
      <c r="AD81" s="132"/>
    </row>
    <row r="82" spans="1:46" s="135" customFormat="1" ht="24.95" customHeight="1">
      <c r="A82" s="132"/>
      <c r="B82" s="77"/>
      <c r="C82" s="214" t="s">
        <v>83</v>
      </c>
      <c r="D82" s="215"/>
      <c r="E82" s="215"/>
      <c r="F82" s="215"/>
      <c r="G82" s="215"/>
      <c r="H82" s="215"/>
      <c r="I82" s="215"/>
      <c r="J82" s="215"/>
      <c r="K82" s="134"/>
      <c r="R82" s="132"/>
      <c r="S82" s="132"/>
      <c r="T82" s="132"/>
      <c r="U82" s="132"/>
      <c r="V82" s="132"/>
      <c r="W82" s="132"/>
      <c r="X82" s="132"/>
      <c r="Y82" s="132"/>
      <c r="Z82" s="132"/>
      <c r="AA82" s="132"/>
      <c r="AB82" s="132"/>
      <c r="AC82" s="132"/>
      <c r="AD82" s="132"/>
    </row>
    <row r="83" spans="1:46" s="135" customFormat="1" ht="6.95" customHeight="1">
      <c r="A83" s="132"/>
      <c r="B83" s="77"/>
      <c r="C83" s="215"/>
      <c r="D83" s="215"/>
      <c r="E83" s="215"/>
      <c r="F83" s="215"/>
      <c r="G83" s="215"/>
      <c r="H83" s="215"/>
      <c r="I83" s="215"/>
      <c r="J83" s="215"/>
      <c r="K83" s="134"/>
      <c r="R83" s="132"/>
      <c r="S83" s="132"/>
      <c r="T83" s="132"/>
      <c r="U83" s="132"/>
      <c r="V83" s="132"/>
      <c r="W83" s="132"/>
      <c r="X83" s="132"/>
      <c r="Y83" s="132"/>
      <c r="Z83" s="132"/>
      <c r="AA83" s="132"/>
      <c r="AB83" s="132"/>
      <c r="AC83" s="132"/>
      <c r="AD83" s="132"/>
    </row>
    <row r="84" spans="1:46" s="135" customFormat="1" ht="12" customHeight="1">
      <c r="A84" s="132"/>
      <c r="B84" s="77"/>
      <c r="C84" s="216" t="s">
        <v>15</v>
      </c>
      <c r="D84" s="215"/>
      <c r="E84" s="215"/>
      <c r="F84" s="215"/>
      <c r="G84" s="215"/>
      <c r="H84" s="215"/>
      <c r="I84" s="215"/>
      <c r="J84" s="215"/>
      <c r="K84" s="134"/>
      <c r="R84" s="132"/>
      <c r="S84" s="132"/>
      <c r="T84" s="132"/>
      <c r="U84" s="132"/>
      <c r="V84" s="132"/>
      <c r="W84" s="132"/>
      <c r="X84" s="132"/>
      <c r="Y84" s="132"/>
      <c r="Z84" s="132"/>
      <c r="AA84" s="132"/>
      <c r="AB84" s="132"/>
      <c r="AC84" s="132"/>
      <c r="AD84" s="132"/>
    </row>
    <row r="85" spans="1:46" s="135" customFormat="1" ht="30" customHeight="1">
      <c r="A85" s="132"/>
      <c r="B85" s="77"/>
      <c r="C85" s="215"/>
      <c r="D85" s="215"/>
      <c r="E85" s="217" t="str">
        <f>E7</f>
        <v>Oprava místní komunikace Žerotínova ABS (MOK-přechod uškoly)</v>
      </c>
      <c r="F85" s="218"/>
      <c r="G85" s="218"/>
      <c r="H85" s="218"/>
      <c r="I85" s="215"/>
      <c r="J85" s="215"/>
      <c r="K85" s="134"/>
      <c r="R85" s="132"/>
      <c r="S85" s="132"/>
      <c r="T85" s="132"/>
      <c r="U85" s="132"/>
      <c r="V85" s="132"/>
      <c r="W85" s="132"/>
      <c r="X85" s="132"/>
      <c r="Y85" s="132"/>
      <c r="Z85" s="132"/>
      <c r="AA85" s="132"/>
      <c r="AB85" s="132"/>
      <c r="AC85" s="132"/>
      <c r="AD85" s="132"/>
    </row>
    <row r="86" spans="1:46" s="135" customFormat="1" ht="6.95" customHeight="1">
      <c r="A86" s="132"/>
      <c r="B86" s="77"/>
      <c r="C86" s="215"/>
      <c r="D86" s="215"/>
      <c r="E86" s="215"/>
      <c r="F86" s="215"/>
      <c r="G86" s="215"/>
      <c r="H86" s="215"/>
      <c r="I86" s="215"/>
      <c r="J86" s="215"/>
      <c r="K86" s="134"/>
      <c r="R86" s="132"/>
      <c r="S86" s="132"/>
      <c r="T86" s="132"/>
      <c r="U86" s="132"/>
      <c r="V86" s="132"/>
      <c r="W86" s="132"/>
      <c r="X86" s="132"/>
      <c r="Y86" s="132"/>
      <c r="Z86" s="132"/>
      <c r="AA86" s="132"/>
      <c r="AB86" s="132"/>
      <c r="AC86" s="132"/>
      <c r="AD86" s="132"/>
    </row>
    <row r="87" spans="1:46" s="135" customFormat="1" ht="12" customHeight="1">
      <c r="A87" s="132"/>
      <c r="B87" s="77"/>
      <c r="C87" s="216" t="s">
        <v>19</v>
      </c>
      <c r="D87" s="215"/>
      <c r="E87" s="215"/>
      <c r="F87" s="219" t="str">
        <f>F10</f>
        <v>Valašské Meziříčí</v>
      </c>
      <c r="G87" s="215"/>
      <c r="H87" s="215"/>
      <c r="I87" s="216" t="s">
        <v>21</v>
      </c>
      <c r="J87" s="220"/>
      <c r="K87" s="134"/>
      <c r="R87" s="132"/>
      <c r="S87" s="132"/>
      <c r="T87" s="132"/>
      <c r="U87" s="132"/>
      <c r="V87" s="132"/>
      <c r="W87" s="132"/>
      <c r="X87" s="132"/>
      <c r="Y87" s="132"/>
      <c r="Z87" s="132"/>
      <c r="AA87" s="132"/>
      <c r="AB87" s="132"/>
      <c r="AC87" s="132"/>
      <c r="AD87" s="132"/>
    </row>
    <row r="88" spans="1:46" s="135" customFormat="1" ht="6.95" customHeight="1">
      <c r="A88" s="132"/>
      <c r="B88" s="77"/>
      <c r="C88" s="215"/>
      <c r="D88" s="215"/>
      <c r="E88" s="215"/>
      <c r="F88" s="215"/>
      <c r="G88" s="215"/>
      <c r="H88" s="215"/>
      <c r="I88" s="215"/>
      <c r="J88" s="215"/>
      <c r="K88" s="134"/>
      <c r="R88" s="132"/>
      <c r="S88" s="132"/>
      <c r="T88" s="132"/>
      <c r="U88" s="132"/>
      <c r="V88" s="132"/>
      <c r="W88" s="132"/>
      <c r="X88" s="132"/>
      <c r="Y88" s="132"/>
      <c r="Z88" s="132"/>
      <c r="AA88" s="132"/>
      <c r="AB88" s="132"/>
      <c r="AC88" s="132"/>
      <c r="AD88" s="132"/>
    </row>
    <row r="89" spans="1:46" s="135" customFormat="1" ht="15.2" customHeight="1">
      <c r="A89" s="132"/>
      <c r="B89" s="77"/>
      <c r="C89" s="216" t="s">
        <v>22</v>
      </c>
      <c r="D89" s="215"/>
      <c r="E89" s="215"/>
      <c r="F89" s="219" t="str">
        <f>E13</f>
        <v>Město Valašské Meziříčí</v>
      </c>
      <c r="G89" s="215"/>
      <c r="H89" s="215"/>
      <c r="I89" s="216" t="s">
        <v>28</v>
      </c>
      <c r="J89" s="221" t="str">
        <f>E19</f>
        <v xml:space="preserve"> </v>
      </c>
      <c r="K89" s="134"/>
      <c r="R89" s="132"/>
      <c r="S89" s="132"/>
      <c r="T89" s="132"/>
      <c r="U89" s="132"/>
      <c r="V89" s="132"/>
      <c r="W89" s="132"/>
      <c r="X89" s="132"/>
      <c r="Y89" s="132"/>
      <c r="Z89" s="132"/>
      <c r="AA89" s="132"/>
      <c r="AB89" s="132"/>
      <c r="AC89" s="132"/>
      <c r="AD89" s="132"/>
    </row>
    <row r="90" spans="1:46" s="135" customFormat="1" ht="15.2" customHeight="1">
      <c r="A90" s="132"/>
      <c r="B90" s="77"/>
      <c r="C90" s="216" t="s">
        <v>26</v>
      </c>
      <c r="D90" s="215"/>
      <c r="E90" s="215"/>
      <c r="F90" s="219" t="str">
        <f>IF(E16="","",E16)</f>
        <v>Vyplň údaj</v>
      </c>
      <c r="G90" s="215"/>
      <c r="H90" s="215"/>
      <c r="I90" s="216" t="s">
        <v>31</v>
      </c>
      <c r="J90" s="221" t="str">
        <f>E22</f>
        <v>Fajfrová Irena</v>
      </c>
      <c r="K90" s="134"/>
      <c r="R90" s="132"/>
      <c r="S90" s="132"/>
      <c r="T90" s="132"/>
      <c r="U90" s="132"/>
      <c r="V90" s="132"/>
      <c r="W90" s="132"/>
      <c r="X90" s="132"/>
      <c r="Y90" s="132"/>
      <c r="Z90" s="132"/>
      <c r="AA90" s="132"/>
      <c r="AB90" s="132"/>
      <c r="AC90" s="132"/>
      <c r="AD90" s="132"/>
    </row>
    <row r="91" spans="1:46" s="135" customFormat="1" ht="10.35" customHeight="1">
      <c r="A91" s="132"/>
      <c r="B91" s="77"/>
      <c r="C91" s="215"/>
      <c r="D91" s="215"/>
      <c r="E91" s="215"/>
      <c r="F91" s="215"/>
      <c r="G91" s="215"/>
      <c r="H91" s="215"/>
      <c r="I91" s="215"/>
      <c r="J91" s="215"/>
      <c r="K91" s="134"/>
      <c r="R91" s="132"/>
      <c r="S91" s="132"/>
      <c r="T91" s="132"/>
      <c r="U91" s="132"/>
      <c r="V91" s="132"/>
      <c r="W91" s="132"/>
      <c r="X91" s="132"/>
      <c r="Y91" s="132"/>
      <c r="Z91" s="132"/>
      <c r="AA91" s="132"/>
      <c r="AB91" s="132"/>
      <c r="AC91" s="132"/>
      <c r="AD91" s="132"/>
    </row>
    <row r="92" spans="1:46" s="135" customFormat="1" ht="29.25" customHeight="1">
      <c r="A92" s="132"/>
      <c r="B92" s="77"/>
      <c r="C92" s="222" t="s">
        <v>84</v>
      </c>
      <c r="D92" s="223"/>
      <c r="E92" s="223"/>
      <c r="F92" s="223"/>
      <c r="G92" s="223"/>
      <c r="H92" s="223"/>
      <c r="I92" s="223"/>
      <c r="J92" s="224" t="s">
        <v>85</v>
      </c>
      <c r="K92" s="134"/>
      <c r="R92" s="132"/>
      <c r="S92" s="132"/>
      <c r="T92" s="132"/>
      <c r="U92" s="132"/>
      <c r="V92" s="132"/>
      <c r="W92" s="132"/>
      <c r="X92" s="132"/>
      <c r="Y92" s="132"/>
      <c r="Z92" s="132"/>
      <c r="AA92" s="132"/>
      <c r="AB92" s="132"/>
      <c r="AC92" s="132"/>
      <c r="AD92" s="132"/>
    </row>
    <row r="93" spans="1:46" s="135" customFormat="1" ht="10.35" customHeight="1">
      <c r="A93" s="132"/>
      <c r="B93" s="77"/>
      <c r="C93" s="215"/>
      <c r="D93" s="215"/>
      <c r="E93" s="215"/>
      <c r="F93" s="215"/>
      <c r="G93" s="215"/>
      <c r="H93" s="215"/>
      <c r="I93" s="215"/>
      <c r="J93" s="215"/>
      <c r="K93" s="134"/>
      <c r="R93" s="132"/>
      <c r="S93" s="132"/>
      <c r="T93" s="132"/>
      <c r="U93" s="132"/>
      <c r="V93" s="132"/>
      <c r="W93" s="132"/>
      <c r="X93" s="132"/>
      <c r="Y93" s="132"/>
      <c r="Z93" s="132"/>
      <c r="AA93" s="132"/>
      <c r="AB93" s="132"/>
      <c r="AC93" s="132"/>
      <c r="AD93" s="132"/>
    </row>
    <row r="94" spans="1:46" s="135" customFormat="1" ht="22.9" customHeight="1">
      <c r="A94" s="132"/>
      <c r="B94" s="77"/>
      <c r="C94" s="225" t="s">
        <v>86</v>
      </c>
      <c r="D94" s="215"/>
      <c r="E94" s="215"/>
      <c r="F94" s="215"/>
      <c r="G94" s="215"/>
      <c r="H94" s="215"/>
      <c r="I94" s="215"/>
      <c r="J94" s="226">
        <f>J122</f>
        <v>0</v>
      </c>
      <c r="K94" s="134"/>
      <c r="R94" s="132"/>
      <c r="S94" s="132"/>
      <c r="T94" s="132"/>
      <c r="U94" s="132"/>
      <c r="V94" s="132"/>
      <c r="W94" s="132"/>
      <c r="X94" s="132"/>
      <c r="Y94" s="132"/>
      <c r="Z94" s="132"/>
      <c r="AA94" s="132"/>
      <c r="AB94" s="132"/>
      <c r="AC94" s="132"/>
      <c r="AD94" s="132"/>
      <c r="AT94" s="126" t="s">
        <v>87</v>
      </c>
    </row>
    <row r="95" spans="1:46" s="169" customFormat="1" ht="24.95" customHeight="1">
      <c r="B95" s="170"/>
      <c r="C95" s="227"/>
      <c r="D95" s="228" t="s">
        <v>88</v>
      </c>
      <c r="E95" s="229"/>
      <c r="F95" s="229"/>
      <c r="G95" s="229"/>
      <c r="H95" s="229"/>
      <c r="I95" s="229"/>
      <c r="J95" s="230">
        <f>J123</f>
        <v>0</v>
      </c>
      <c r="K95" s="170"/>
    </row>
    <row r="96" spans="1:46" s="171" customFormat="1" ht="19.899999999999999" customHeight="1">
      <c r="B96" s="172"/>
      <c r="C96" s="231"/>
      <c r="D96" s="232" t="s">
        <v>89</v>
      </c>
      <c r="E96" s="233"/>
      <c r="F96" s="233"/>
      <c r="G96" s="233"/>
      <c r="H96" s="233"/>
      <c r="I96" s="233"/>
      <c r="J96" s="234">
        <f>J124</f>
        <v>0</v>
      </c>
      <c r="K96" s="172"/>
    </row>
    <row r="97" spans="1:30" s="171" customFormat="1" ht="19.899999999999999" customHeight="1">
      <c r="B97" s="172"/>
      <c r="C97" s="231"/>
      <c r="D97" s="232" t="s">
        <v>90</v>
      </c>
      <c r="E97" s="233"/>
      <c r="F97" s="233"/>
      <c r="G97" s="233"/>
      <c r="H97" s="233"/>
      <c r="I97" s="233"/>
      <c r="J97" s="234">
        <f>J126</f>
        <v>0</v>
      </c>
      <c r="K97" s="172"/>
    </row>
    <row r="98" spans="1:30" s="171" customFormat="1" ht="19.899999999999999" customHeight="1">
      <c r="B98" s="172"/>
      <c r="C98" s="231"/>
      <c r="D98" s="232" t="s">
        <v>91</v>
      </c>
      <c r="E98" s="233"/>
      <c r="F98" s="233"/>
      <c r="G98" s="233"/>
      <c r="H98" s="233"/>
      <c r="I98" s="233"/>
      <c r="J98" s="234">
        <f>J130</f>
        <v>0</v>
      </c>
      <c r="K98" s="172"/>
    </row>
    <row r="99" spans="1:30" s="171" customFormat="1" ht="19.899999999999999" customHeight="1">
      <c r="B99" s="172"/>
      <c r="C99" s="231"/>
      <c r="D99" s="232" t="s">
        <v>92</v>
      </c>
      <c r="E99" s="233"/>
      <c r="F99" s="233"/>
      <c r="G99" s="233"/>
      <c r="H99" s="233"/>
      <c r="I99" s="233"/>
      <c r="J99" s="234">
        <f>J135</f>
        <v>0</v>
      </c>
      <c r="K99" s="172"/>
    </row>
    <row r="100" spans="1:30" s="171" customFormat="1" ht="19.899999999999999" customHeight="1">
      <c r="B100" s="172"/>
      <c r="C100" s="231"/>
      <c r="D100" s="232" t="s">
        <v>93</v>
      </c>
      <c r="E100" s="233"/>
      <c r="F100" s="233"/>
      <c r="G100" s="233"/>
      <c r="H100" s="233"/>
      <c r="I100" s="233"/>
      <c r="J100" s="234">
        <f>J141</f>
        <v>0</v>
      </c>
      <c r="K100" s="172"/>
    </row>
    <row r="101" spans="1:30" s="171" customFormat="1" ht="19.899999999999999" customHeight="1">
      <c r="B101" s="172"/>
      <c r="C101" s="231"/>
      <c r="D101" s="232" t="s">
        <v>94</v>
      </c>
      <c r="E101" s="233"/>
      <c r="F101" s="233"/>
      <c r="G101" s="233"/>
      <c r="H101" s="233"/>
      <c r="I101" s="233"/>
      <c r="J101" s="234">
        <f>J147</f>
        <v>0</v>
      </c>
      <c r="K101" s="172"/>
    </row>
    <row r="102" spans="1:30" s="169" customFormat="1" ht="24.95" customHeight="1">
      <c r="B102" s="170"/>
      <c r="C102" s="227"/>
      <c r="D102" s="228" t="s">
        <v>95</v>
      </c>
      <c r="E102" s="229"/>
      <c r="F102" s="229"/>
      <c r="G102" s="229"/>
      <c r="H102" s="229"/>
      <c r="I102" s="229"/>
      <c r="J102" s="230">
        <f>J149</f>
        <v>0</v>
      </c>
      <c r="K102" s="170"/>
    </row>
    <row r="103" spans="1:30" s="171" customFormat="1" ht="19.899999999999999" customHeight="1">
      <c r="B103" s="172"/>
      <c r="C103" s="231"/>
      <c r="D103" s="232" t="s">
        <v>96</v>
      </c>
      <c r="E103" s="233"/>
      <c r="F103" s="233"/>
      <c r="G103" s="233"/>
      <c r="H103" s="233"/>
      <c r="I103" s="233"/>
      <c r="J103" s="234">
        <f>J150</f>
        <v>0</v>
      </c>
      <c r="K103" s="172"/>
    </row>
    <row r="104" spans="1:30" s="171" customFormat="1" ht="19.899999999999999" customHeight="1">
      <c r="B104" s="172"/>
      <c r="C104" s="231"/>
      <c r="D104" s="232" t="s">
        <v>97</v>
      </c>
      <c r="E104" s="233"/>
      <c r="F104" s="233"/>
      <c r="G104" s="233"/>
      <c r="H104" s="233"/>
      <c r="I104" s="233"/>
      <c r="J104" s="234">
        <f>J152</f>
        <v>0</v>
      </c>
      <c r="K104" s="172"/>
    </row>
    <row r="105" spans="1:30" s="135" customFormat="1" ht="21.75" customHeight="1">
      <c r="A105" s="132"/>
      <c r="B105" s="77"/>
      <c r="C105" s="215"/>
      <c r="D105" s="215"/>
      <c r="E105" s="215"/>
      <c r="F105" s="215"/>
      <c r="G105" s="215"/>
      <c r="H105" s="215"/>
      <c r="I105" s="215"/>
      <c r="J105" s="215"/>
      <c r="K105" s="134"/>
      <c r="R105" s="132"/>
      <c r="S105" s="132"/>
      <c r="T105" s="132"/>
      <c r="U105" s="132"/>
      <c r="V105" s="132"/>
      <c r="W105" s="132"/>
      <c r="X105" s="132"/>
      <c r="Y105" s="132"/>
      <c r="Z105" s="132"/>
      <c r="AA105" s="132"/>
      <c r="AB105" s="132"/>
      <c r="AC105" s="132"/>
      <c r="AD105" s="132"/>
    </row>
    <row r="106" spans="1:30" s="135" customFormat="1" ht="6.95" customHeight="1">
      <c r="A106" s="132"/>
      <c r="B106" s="166"/>
      <c r="C106" s="235"/>
      <c r="D106" s="235"/>
      <c r="E106" s="235"/>
      <c r="F106" s="235"/>
      <c r="G106" s="235"/>
      <c r="H106" s="235"/>
      <c r="I106" s="235"/>
      <c r="J106" s="235"/>
      <c r="K106" s="134"/>
      <c r="R106" s="132"/>
      <c r="S106" s="132"/>
      <c r="T106" s="132"/>
      <c r="U106" s="132"/>
      <c r="V106" s="132"/>
      <c r="W106" s="132"/>
      <c r="X106" s="132"/>
      <c r="Y106" s="132"/>
      <c r="Z106" s="132"/>
      <c r="AA106" s="132"/>
      <c r="AB106" s="132"/>
      <c r="AC106" s="132"/>
      <c r="AD106" s="132"/>
    </row>
    <row r="107" spans="1:30">
      <c r="C107" s="236"/>
      <c r="D107" s="236"/>
      <c r="E107" s="236"/>
      <c r="F107" s="236"/>
      <c r="G107" s="236"/>
      <c r="H107" s="236"/>
      <c r="I107" s="236"/>
      <c r="J107" s="236"/>
    </row>
    <row r="108" spans="1:30">
      <c r="C108" s="236"/>
      <c r="D108" s="236"/>
      <c r="E108" s="236"/>
      <c r="F108" s="236"/>
      <c r="G108" s="236"/>
      <c r="H108" s="236"/>
      <c r="I108" s="236"/>
      <c r="J108" s="236"/>
    </row>
    <row r="109" spans="1:30">
      <c r="C109" s="236"/>
      <c r="D109" s="236"/>
      <c r="E109" s="236"/>
      <c r="F109" s="236"/>
      <c r="G109" s="236"/>
      <c r="H109" s="236"/>
      <c r="I109" s="236"/>
      <c r="J109" s="236"/>
    </row>
    <row r="110" spans="1:30" s="135" customFormat="1" ht="6.95" customHeight="1">
      <c r="A110" s="132"/>
      <c r="B110" s="168"/>
      <c r="C110" s="213"/>
      <c r="D110" s="213"/>
      <c r="E110" s="213"/>
      <c r="F110" s="213"/>
      <c r="G110" s="213"/>
      <c r="H110" s="213"/>
      <c r="I110" s="213"/>
      <c r="J110" s="213"/>
      <c r="K110" s="134"/>
      <c r="R110" s="132"/>
      <c r="S110" s="132"/>
      <c r="T110" s="132"/>
      <c r="U110" s="132"/>
      <c r="V110" s="132"/>
      <c r="W110" s="132"/>
      <c r="X110" s="132"/>
      <c r="Y110" s="132"/>
      <c r="Z110" s="132"/>
      <c r="AA110" s="132"/>
      <c r="AB110" s="132"/>
      <c r="AC110" s="132"/>
      <c r="AD110" s="132"/>
    </row>
    <row r="111" spans="1:30" s="135" customFormat="1" ht="24.95" customHeight="1">
      <c r="A111" s="132"/>
      <c r="B111" s="77"/>
      <c r="C111" s="214" t="s">
        <v>98</v>
      </c>
      <c r="D111" s="215"/>
      <c r="E111" s="215"/>
      <c r="F111" s="215"/>
      <c r="G111" s="215"/>
      <c r="H111" s="215"/>
      <c r="I111" s="215"/>
      <c r="J111" s="215"/>
      <c r="K111" s="134"/>
      <c r="R111" s="132"/>
      <c r="S111" s="132"/>
      <c r="T111" s="132"/>
      <c r="U111" s="132"/>
      <c r="V111" s="132"/>
      <c r="W111" s="132"/>
      <c r="X111" s="132"/>
      <c r="Y111" s="132"/>
      <c r="Z111" s="132"/>
      <c r="AA111" s="132"/>
      <c r="AB111" s="132"/>
      <c r="AC111" s="132"/>
      <c r="AD111" s="132"/>
    </row>
    <row r="112" spans="1:30" s="135" customFormat="1" ht="6.95" customHeight="1">
      <c r="A112" s="132"/>
      <c r="B112" s="77"/>
      <c r="C112" s="215"/>
      <c r="D112" s="215"/>
      <c r="E112" s="215"/>
      <c r="F112" s="215"/>
      <c r="G112" s="215"/>
      <c r="H112" s="215"/>
      <c r="I112" s="215"/>
      <c r="J112" s="215"/>
      <c r="K112" s="134"/>
      <c r="R112" s="132"/>
      <c r="S112" s="132"/>
      <c r="T112" s="132"/>
      <c r="U112" s="132"/>
      <c r="V112" s="132"/>
      <c r="W112" s="132"/>
      <c r="X112" s="132"/>
      <c r="Y112" s="132"/>
      <c r="Z112" s="132"/>
      <c r="AA112" s="132"/>
      <c r="AB112" s="132"/>
      <c r="AC112" s="132"/>
      <c r="AD112" s="132"/>
    </row>
    <row r="113" spans="1:64" s="135" customFormat="1" ht="12" customHeight="1">
      <c r="A113" s="132"/>
      <c r="B113" s="77"/>
      <c r="C113" s="216" t="s">
        <v>15</v>
      </c>
      <c r="D113" s="215"/>
      <c r="E113" s="215"/>
      <c r="F113" s="215"/>
      <c r="G113" s="215"/>
      <c r="H113" s="215"/>
      <c r="I113" s="215"/>
      <c r="J113" s="215"/>
      <c r="K113" s="134"/>
      <c r="R113" s="132"/>
      <c r="S113" s="132"/>
      <c r="T113" s="132"/>
      <c r="U113" s="132"/>
      <c r="V113" s="132"/>
      <c r="W113" s="132"/>
      <c r="X113" s="132"/>
      <c r="Y113" s="132"/>
      <c r="Z113" s="132"/>
      <c r="AA113" s="132"/>
      <c r="AB113" s="132"/>
      <c r="AC113" s="132"/>
      <c r="AD113" s="132"/>
    </row>
    <row r="114" spans="1:64" s="135" customFormat="1" ht="30" customHeight="1">
      <c r="A114" s="132"/>
      <c r="B114" s="77"/>
      <c r="C114" s="215"/>
      <c r="D114" s="215"/>
      <c r="E114" s="217" t="str">
        <f>E7</f>
        <v>Oprava místní komunikace Žerotínova ABS (MOK-přechod uškoly)</v>
      </c>
      <c r="F114" s="218"/>
      <c r="G114" s="218"/>
      <c r="H114" s="218"/>
      <c r="I114" s="215"/>
      <c r="J114" s="215"/>
      <c r="K114" s="134"/>
      <c r="R114" s="132"/>
      <c r="S114" s="132"/>
      <c r="T114" s="132"/>
      <c r="U114" s="132"/>
      <c r="V114" s="132"/>
      <c r="W114" s="132"/>
      <c r="X114" s="132"/>
      <c r="Y114" s="132"/>
      <c r="Z114" s="132"/>
      <c r="AA114" s="132"/>
      <c r="AB114" s="132"/>
      <c r="AC114" s="132"/>
      <c r="AD114" s="132"/>
    </row>
    <row r="115" spans="1:64" s="135" customFormat="1" ht="6.95" customHeight="1">
      <c r="A115" s="132"/>
      <c r="B115" s="77"/>
      <c r="C115" s="215"/>
      <c r="D115" s="215"/>
      <c r="E115" s="215"/>
      <c r="F115" s="215"/>
      <c r="G115" s="215"/>
      <c r="H115" s="215"/>
      <c r="I115" s="215"/>
      <c r="J115" s="215"/>
      <c r="K115" s="134"/>
      <c r="R115" s="132"/>
      <c r="S115" s="132"/>
      <c r="T115" s="132"/>
      <c r="U115" s="132"/>
      <c r="V115" s="132"/>
      <c r="W115" s="132"/>
      <c r="X115" s="132"/>
      <c r="Y115" s="132"/>
      <c r="Z115" s="132"/>
      <c r="AA115" s="132"/>
      <c r="AB115" s="132"/>
      <c r="AC115" s="132"/>
      <c r="AD115" s="132"/>
    </row>
    <row r="116" spans="1:64" s="135" customFormat="1" ht="12" customHeight="1">
      <c r="A116" s="132"/>
      <c r="B116" s="77"/>
      <c r="C116" s="216" t="s">
        <v>19</v>
      </c>
      <c r="D116" s="215"/>
      <c r="E116" s="215"/>
      <c r="F116" s="219" t="str">
        <f>F10</f>
        <v>Valašské Meziříčí</v>
      </c>
      <c r="G116" s="215"/>
      <c r="H116" s="215"/>
      <c r="I116" s="216" t="s">
        <v>21</v>
      </c>
      <c r="J116" s="220"/>
      <c r="K116" s="134"/>
      <c r="R116" s="132"/>
      <c r="S116" s="132"/>
      <c r="T116" s="132"/>
      <c r="U116" s="132"/>
      <c r="V116" s="132"/>
      <c r="W116" s="132"/>
      <c r="X116" s="132"/>
      <c r="Y116" s="132"/>
      <c r="Z116" s="132"/>
      <c r="AA116" s="132"/>
      <c r="AB116" s="132"/>
      <c r="AC116" s="132"/>
      <c r="AD116" s="132"/>
    </row>
    <row r="117" spans="1:64" s="135" customFormat="1" ht="6.95" customHeight="1">
      <c r="A117" s="132"/>
      <c r="B117" s="77"/>
      <c r="C117" s="215"/>
      <c r="D117" s="215"/>
      <c r="E117" s="215"/>
      <c r="F117" s="215"/>
      <c r="G117" s="215"/>
      <c r="H117" s="215"/>
      <c r="I117" s="215"/>
      <c r="J117" s="215"/>
      <c r="K117" s="134"/>
      <c r="R117" s="132"/>
      <c r="S117" s="132"/>
      <c r="T117" s="132"/>
      <c r="U117" s="132"/>
      <c r="V117" s="132"/>
      <c r="W117" s="132"/>
      <c r="X117" s="132"/>
      <c r="Y117" s="132"/>
      <c r="Z117" s="132"/>
      <c r="AA117" s="132"/>
      <c r="AB117" s="132"/>
      <c r="AC117" s="132"/>
      <c r="AD117" s="132"/>
    </row>
    <row r="118" spans="1:64" s="135" customFormat="1" ht="15.2" customHeight="1">
      <c r="A118" s="132"/>
      <c r="B118" s="77"/>
      <c r="C118" s="216" t="s">
        <v>22</v>
      </c>
      <c r="D118" s="215"/>
      <c r="E118" s="215"/>
      <c r="F118" s="219" t="str">
        <f>E13</f>
        <v>Město Valašské Meziříčí</v>
      </c>
      <c r="G118" s="215"/>
      <c r="H118" s="215"/>
      <c r="I118" s="216" t="s">
        <v>28</v>
      </c>
      <c r="J118" s="221" t="str">
        <f>E19</f>
        <v xml:space="preserve"> </v>
      </c>
      <c r="K118" s="134"/>
      <c r="R118" s="132"/>
      <c r="S118" s="132"/>
      <c r="T118" s="132"/>
      <c r="U118" s="132"/>
      <c r="V118" s="132"/>
      <c r="W118" s="132"/>
      <c r="X118" s="132"/>
      <c r="Y118" s="132"/>
      <c r="Z118" s="132"/>
      <c r="AA118" s="132"/>
      <c r="AB118" s="132"/>
      <c r="AC118" s="132"/>
      <c r="AD118" s="132"/>
    </row>
    <row r="119" spans="1:64" s="135" customFormat="1" ht="15.2" customHeight="1">
      <c r="A119" s="132"/>
      <c r="B119" s="77"/>
      <c r="C119" s="216" t="s">
        <v>26</v>
      </c>
      <c r="D119" s="215"/>
      <c r="E119" s="215"/>
      <c r="F119" s="219" t="str">
        <f>IF(E16="","",E16)</f>
        <v>Vyplň údaj</v>
      </c>
      <c r="G119" s="215"/>
      <c r="H119" s="215"/>
      <c r="I119" s="216" t="s">
        <v>31</v>
      </c>
      <c r="J119" s="221" t="str">
        <f>E22</f>
        <v>Fajfrová Irena</v>
      </c>
      <c r="K119" s="134"/>
      <c r="R119" s="132"/>
      <c r="S119" s="132"/>
      <c r="T119" s="132"/>
      <c r="U119" s="132"/>
      <c r="V119" s="132"/>
      <c r="W119" s="132"/>
      <c r="X119" s="132"/>
      <c r="Y119" s="132"/>
      <c r="Z119" s="132"/>
      <c r="AA119" s="132"/>
      <c r="AB119" s="132"/>
      <c r="AC119" s="132"/>
      <c r="AD119" s="132"/>
    </row>
    <row r="120" spans="1:64" s="135" customFormat="1" ht="10.35" customHeight="1">
      <c r="A120" s="132"/>
      <c r="B120" s="77"/>
      <c r="C120" s="215"/>
      <c r="D120" s="215"/>
      <c r="E120" s="215"/>
      <c r="F120" s="215"/>
      <c r="G120" s="215"/>
      <c r="H120" s="215"/>
      <c r="I120" s="215"/>
      <c r="J120" s="215"/>
      <c r="K120" s="134"/>
      <c r="R120" s="132"/>
      <c r="S120" s="132"/>
      <c r="T120" s="132"/>
      <c r="U120" s="132"/>
      <c r="V120" s="132"/>
      <c r="W120" s="132"/>
      <c r="X120" s="132"/>
      <c r="Y120" s="132"/>
      <c r="Z120" s="132"/>
      <c r="AA120" s="132"/>
      <c r="AB120" s="132"/>
      <c r="AC120" s="132"/>
      <c r="AD120" s="132"/>
    </row>
    <row r="121" spans="1:64" s="179" customFormat="1" ht="29.25" customHeight="1">
      <c r="A121" s="173"/>
      <c r="B121" s="174"/>
      <c r="C121" s="237" t="s">
        <v>99</v>
      </c>
      <c r="D121" s="238" t="s">
        <v>59</v>
      </c>
      <c r="E121" s="238" t="s">
        <v>55</v>
      </c>
      <c r="F121" s="238" t="s">
        <v>56</v>
      </c>
      <c r="G121" s="238" t="s">
        <v>100</v>
      </c>
      <c r="H121" s="238" t="s">
        <v>101</v>
      </c>
      <c r="I121" s="238" t="s">
        <v>102</v>
      </c>
      <c r="J121" s="238" t="s">
        <v>85</v>
      </c>
      <c r="K121" s="175"/>
      <c r="L121" s="176" t="s">
        <v>1</v>
      </c>
      <c r="M121" s="177" t="s">
        <v>38</v>
      </c>
      <c r="N121" s="177" t="s">
        <v>103</v>
      </c>
      <c r="O121" s="177" t="s">
        <v>104</v>
      </c>
      <c r="P121" s="177" t="s">
        <v>105</v>
      </c>
      <c r="Q121" s="177" t="s">
        <v>106</v>
      </c>
      <c r="R121" s="177" t="s">
        <v>107</v>
      </c>
      <c r="S121" s="178" t="s">
        <v>108</v>
      </c>
      <c r="T121" s="173"/>
      <c r="U121" s="173"/>
      <c r="V121" s="173"/>
      <c r="W121" s="173"/>
      <c r="X121" s="173"/>
      <c r="Y121" s="173"/>
      <c r="Z121" s="173"/>
      <c r="AA121" s="173"/>
      <c r="AB121" s="173"/>
      <c r="AC121" s="173"/>
      <c r="AD121" s="173"/>
    </row>
    <row r="122" spans="1:64" s="135" customFormat="1" ht="22.9" customHeight="1">
      <c r="A122" s="132"/>
      <c r="B122" s="77"/>
      <c r="C122" s="239" t="s">
        <v>109</v>
      </c>
      <c r="D122" s="215"/>
      <c r="E122" s="215"/>
      <c r="F122" s="215"/>
      <c r="G122" s="215"/>
      <c r="H122" s="215"/>
      <c r="I122" s="215"/>
      <c r="J122" s="240">
        <f>BJ122</f>
        <v>0</v>
      </c>
      <c r="K122" s="77"/>
      <c r="L122" s="180"/>
      <c r="M122" s="181"/>
      <c r="N122" s="146"/>
      <c r="O122" s="182">
        <f>O123+O149</f>
        <v>0</v>
      </c>
      <c r="P122" s="146"/>
      <c r="Q122" s="182">
        <f>Q123+Q149</f>
        <v>268.68087000000003</v>
      </c>
      <c r="R122" s="146"/>
      <c r="S122" s="183">
        <f>S123+S149</f>
        <v>184.45</v>
      </c>
      <c r="T122" s="132"/>
      <c r="U122" s="132"/>
      <c r="V122" s="132"/>
      <c r="W122" s="132"/>
      <c r="X122" s="132"/>
      <c r="Y122" s="132"/>
      <c r="Z122" s="132"/>
      <c r="AA122" s="132"/>
      <c r="AB122" s="132"/>
      <c r="AC122" s="132"/>
      <c r="AD122" s="132"/>
      <c r="AS122" s="126" t="s">
        <v>73</v>
      </c>
      <c r="AT122" s="126" t="s">
        <v>87</v>
      </c>
      <c r="BJ122" s="184">
        <f>BJ123+BJ149</f>
        <v>0</v>
      </c>
    </row>
    <row r="123" spans="1:64" s="76" customFormat="1" ht="25.9" customHeight="1">
      <c r="B123" s="185"/>
      <c r="C123" s="241"/>
      <c r="D123" s="242" t="s">
        <v>73</v>
      </c>
      <c r="E123" s="243" t="s">
        <v>110</v>
      </c>
      <c r="F123" s="243" t="s">
        <v>111</v>
      </c>
      <c r="G123" s="241"/>
      <c r="H123" s="241"/>
      <c r="I123" s="241"/>
      <c r="J123" s="244">
        <f>BJ123</f>
        <v>0</v>
      </c>
      <c r="K123" s="185"/>
      <c r="L123" s="187"/>
      <c r="M123" s="188"/>
      <c r="N123" s="188"/>
      <c r="O123" s="189">
        <f>O124+O126+O130+O135+O141+O147</f>
        <v>0</v>
      </c>
      <c r="P123" s="188"/>
      <c r="Q123" s="189">
        <f>Q124+Q126+Q130+Q135+Q141+Q147</f>
        <v>268.68087000000003</v>
      </c>
      <c r="R123" s="188"/>
      <c r="S123" s="190">
        <f>S124+S126+S130+S135+S141+S147</f>
        <v>184.45</v>
      </c>
      <c r="AQ123" s="186" t="s">
        <v>79</v>
      </c>
      <c r="AS123" s="191" t="s">
        <v>73</v>
      </c>
      <c r="AT123" s="191" t="s">
        <v>74</v>
      </c>
      <c r="AX123" s="186" t="s">
        <v>112</v>
      </c>
      <c r="BJ123" s="192">
        <f>BJ124+BJ126+BJ130+BJ135+BJ141+BJ147</f>
        <v>0</v>
      </c>
    </row>
    <row r="124" spans="1:64" s="76" customFormat="1" ht="22.9" customHeight="1">
      <c r="B124" s="185"/>
      <c r="C124" s="241"/>
      <c r="D124" s="242" t="s">
        <v>73</v>
      </c>
      <c r="E124" s="245" t="s">
        <v>79</v>
      </c>
      <c r="F124" s="245" t="s">
        <v>113</v>
      </c>
      <c r="G124" s="241"/>
      <c r="H124" s="241"/>
      <c r="I124" s="241"/>
      <c r="J124" s="246">
        <f>BJ124</f>
        <v>0</v>
      </c>
      <c r="K124" s="185"/>
      <c r="L124" s="187"/>
      <c r="M124" s="188"/>
      <c r="N124" s="188"/>
      <c r="O124" s="189">
        <f>O125</f>
        <v>0</v>
      </c>
      <c r="P124" s="188"/>
      <c r="Q124" s="189">
        <f>Q125</f>
        <v>0.12000000000000001</v>
      </c>
      <c r="R124" s="188"/>
      <c r="S124" s="190">
        <f>S125</f>
        <v>184</v>
      </c>
      <c r="AQ124" s="186" t="s">
        <v>79</v>
      </c>
      <c r="AS124" s="191" t="s">
        <v>73</v>
      </c>
      <c r="AT124" s="191" t="s">
        <v>79</v>
      </c>
      <c r="AX124" s="186" t="s">
        <v>112</v>
      </c>
      <c r="BJ124" s="192">
        <f>BJ125</f>
        <v>0</v>
      </c>
    </row>
    <row r="125" spans="1:64" s="135" customFormat="1" ht="33" customHeight="1">
      <c r="A125" s="132"/>
      <c r="B125" s="77"/>
      <c r="C125" s="247" t="s">
        <v>79</v>
      </c>
      <c r="D125" s="247" t="s">
        <v>114</v>
      </c>
      <c r="E125" s="248" t="s">
        <v>115</v>
      </c>
      <c r="F125" s="249" t="s">
        <v>116</v>
      </c>
      <c r="G125" s="250" t="s">
        <v>117</v>
      </c>
      <c r="H125" s="251">
        <v>2000</v>
      </c>
      <c r="I125" s="252"/>
      <c r="J125" s="253">
        <f>ROUND(I125*H125,2)</f>
        <v>0</v>
      </c>
      <c r="K125" s="77"/>
      <c r="L125" s="78" t="s">
        <v>1</v>
      </c>
      <c r="M125" s="193" t="s">
        <v>39</v>
      </c>
      <c r="N125" s="194"/>
      <c r="O125" s="195">
        <f>N125*H125</f>
        <v>0</v>
      </c>
      <c r="P125" s="195">
        <v>6.0000000000000002E-5</v>
      </c>
      <c r="Q125" s="195">
        <f>P125*H125</f>
        <v>0.12000000000000001</v>
      </c>
      <c r="R125" s="195">
        <v>9.1999999999999998E-2</v>
      </c>
      <c r="S125" s="196">
        <f>R125*H125</f>
        <v>184</v>
      </c>
      <c r="T125" s="132"/>
      <c r="U125" s="132"/>
      <c r="V125" s="132"/>
      <c r="W125" s="132"/>
      <c r="X125" s="132"/>
      <c r="Y125" s="132"/>
      <c r="Z125" s="132"/>
      <c r="AA125" s="132"/>
      <c r="AB125" s="132"/>
      <c r="AC125" s="132"/>
      <c r="AD125" s="132"/>
      <c r="AQ125" s="197" t="s">
        <v>118</v>
      </c>
      <c r="AS125" s="197" t="s">
        <v>114</v>
      </c>
      <c r="AT125" s="197" t="s">
        <v>81</v>
      </c>
      <c r="AX125" s="126" t="s">
        <v>112</v>
      </c>
      <c r="BD125" s="198">
        <f>IF(M125="základní",J125,0)</f>
        <v>0</v>
      </c>
      <c r="BE125" s="198">
        <f>IF(M125="snížená",J125,0)</f>
        <v>0</v>
      </c>
      <c r="BF125" s="198">
        <f>IF(M125="zákl. přenesená",J125,0)</f>
        <v>0</v>
      </c>
      <c r="BG125" s="198">
        <f>IF(M125="sníž. přenesená",J125,0)</f>
        <v>0</v>
      </c>
      <c r="BH125" s="198">
        <f>IF(M125="nulová",J125,0)</f>
        <v>0</v>
      </c>
      <c r="BI125" s="126" t="s">
        <v>79</v>
      </c>
      <c r="BJ125" s="198">
        <f>ROUND(I125*H125,2)</f>
        <v>0</v>
      </c>
      <c r="BK125" s="126" t="s">
        <v>118</v>
      </c>
      <c r="BL125" s="197" t="s">
        <v>119</v>
      </c>
    </row>
    <row r="126" spans="1:64" s="76" customFormat="1" ht="22.9" customHeight="1">
      <c r="B126" s="185"/>
      <c r="C126" s="241"/>
      <c r="D126" s="242" t="s">
        <v>73</v>
      </c>
      <c r="E126" s="245" t="s">
        <v>120</v>
      </c>
      <c r="F126" s="245" t="s">
        <v>121</v>
      </c>
      <c r="G126" s="241"/>
      <c r="H126" s="241"/>
      <c r="I126" s="241"/>
      <c r="J126" s="246">
        <f>BJ126</f>
        <v>0</v>
      </c>
      <c r="K126" s="185"/>
      <c r="L126" s="187"/>
      <c r="M126" s="188"/>
      <c r="N126" s="188"/>
      <c r="O126" s="189">
        <f>SUM(O127:O129)</f>
        <v>0</v>
      </c>
      <c r="P126" s="188"/>
      <c r="Q126" s="189">
        <f>SUM(Q127:Q129)</f>
        <v>261.83800000000002</v>
      </c>
      <c r="R126" s="188"/>
      <c r="S126" s="190">
        <f>SUM(S127:S129)</f>
        <v>0</v>
      </c>
      <c r="AQ126" s="186" t="s">
        <v>79</v>
      </c>
      <c r="AS126" s="191" t="s">
        <v>73</v>
      </c>
      <c r="AT126" s="191" t="s">
        <v>79</v>
      </c>
      <c r="AX126" s="186" t="s">
        <v>112</v>
      </c>
      <c r="BJ126" s="192">
        <f>SUM(BJ127:BJ129)</f>
        <v>0</v>
      </c>
    </row>
    <row r="127" spans="1:64" s="135" customFormat="1" ht="24.2" customHeight="1">
      <c r="A127" s="132"/>
      <c r="B127" s="77"/>
      <c r="C127" s="247" t="s">
        <v>81</v>
      </c>
      <c r="D127" s="247" t="s">
        <v>114</v>
      </c>
      <c r="E127" s="248" t="s">
        <v>122</v>
      </c>
      <c r="F127" s="249" t="s">
        <v>123</v>
      </c>
      <c r="G127" s="250" t="s">
        <v>117</v>
      </c>
      <c r="H127" s="251">
        <v>2000</v>
      </c>
      <c r="I127" s="252"/>
      <c r="J127" s="253">
        <f>ROUND(I127*H127,2)</f>
        <v>0</v>
      </c>
      <c r="K127" s="77"/>
      <c r="L127" s="78" t="s">
        <v>1</v>
      </c>
      <c r="M127" s="193" t="s">
        <v>39</v>
      </c>
      <c r="N127" s="194"/>
      <c r="O127" s="195">
        <f>N127*H127</f>
        <v>0</v>
      </c>
      <c r="P127" s="195">
        <v>7.1000000000000002E-4</v>
      </c>
      <c r="Q127" s="195">
        <f>P127*H127</f>
        <v>1.42</v>
      </c>
      <c r="R127" s="195">
        <v>0</v>
      </c>
      <c r="S127" s="196">
        <f>R127*H127</f>
        <v>0</v>
      </c>
      <c r="T127" s="132"/>
      <c r="U127" s="132"/>
      <c r="V127" s="132"/>
      <c r="W127" s="132"/>
      <c r="X127" s="132"/>
      <c r="Y127" s="132"/>
      <c r="Z127" s="132"/>
      <c r="AA127" s="132"/>
      <c r="AB127" s="132"/>
      <c r="AC127" s="132"/>
      <c r="AD127" s="132"/>
      <c r="AQ127" s="197" t="s">
        <v>118</v>
      </c>
      <c r="AS127" s="197" t="s">
        <v>114</v>
      </c>
      <c r="AT127" s="197" t="s">
        <v>81</v>
      </c>
      <c r="AX127" s="126" t="s">
        <v>112</v>
      </c>
      <c r="BD127" s="198">
        <f>IF(M127="základní",J127,0)</f>
        <v>0</v>
      </c>
      <c r="BE127" s="198">
        <f>IF(M127="snížená",J127,0)</f>
        <v>0</v>
      </c>
      <c r="BF127" s="198">
        <f>IF(M127="zákl. přenesená",J127,0)</f>
        <v>0</v>
      </c>
      <c r="BG127" s="198">
        <f>IF(M127="sníž. přenesená",J127,0)</f>
        <v>0</v>
      </c>
      <c r="BH127" s="198">
        <f>IF(M127="nulová",J127,0)</f>
        <v>0</v>
      </c>
      <c r="BI127" s="126" t="s">
        <v>79</v>
      </c>
      <c r="BJ127" s="198">
        <f>ROUND(I127*H127,2)</f>
        <v>0</v>
      </c>
      <c r="BK127" s="126" t="s">
        <v>118</v>
      </c>
      <c r="BL127" s="197" t="s">
        <v>124</v>
      </c>
    </row>
    <row r="128" spans="1:64" s="135" customFormat="1" ht="33" customHeight="1">
      <c r="A128" s="132"/>
      <c r="B128" s="77"/>
      <c r="C128" s="247" t="s">
        <v>125</v>
      </c>
      <c r="D128" s="247" t="s">
        <v>114</v>
      </c>
      <c r="E128" s="248" t="s">
        <v>126</v>
      </c>
      <c r="F128" s="249" t="s">
        <v>127</v>
      </c>
      <c r="G128" s="250" t="s">
        <v>117</v>
      </c>
      <c r="H128" s="251">
        <v>2000</v>
      </c>
      <c r="I128" s="252"/>
      <c r="J128" s="253">
        <f>ROUND(I128*H128,2)</f>
        <v>0</v>
      </c>
      <c r="K128" s="77"/>
      <c r="L128" s="78" t="s">
        <v>1</v>
      </c>
      <c r="M128" s="193" t="s">
        <v>39</v>
      </c>
      <c r="N128" s="194"/>
      <c r="O128" s="195">
        <f>N128*H128</f>
        <v>0</v>
      </c>
      <c r="P128" s="195">
        <v>0.12966</v>
      </c>
      <c r="Q128" s="195">
        <f>P128*H128</f>
        <v>259.32</v>
      </c>
      <c r="R128" s="195">
        <v>0</v>
      </c>
      <c r="S128" s="196">
        <f>R128*H128</f>
        <v>0</v>
      </c>
      <c r="T128" s="132"/>
      <c r="U128" s="132"/>
      <c r="V128" s="132"/>
      <c r="W128" s="132"/>
      <c r="X128" s="132"/>
      <c r="Y128" s="132"/>
      <c r="Z128" s="132"/>
      <c r="AA128" s="132"/>
      <c r="AB128" s="132"/>
      <c r="AC128" s="132"/>
      <c r="AD128" s="132"/>
      <c r="AQ128" s="197" t="s">
        <v>118</v>
      </c>
      <c r="AS128" s="197" t="s">
        <v>114</v>
      </c>
      <c r="AT128" s="197" t="s">
        <v>81</v>
      </c>
      <c r="AX128" s="126" t="s">
        <v>112</v>
      </c>
      <c r="BD128" s="198">
        <f>IF(M128="základní",J128,0)</f>
        <v>0</v>
      </c>
      <c r="BE128" s="198">
        <f>IF(M128="snížená",J128,0)</f>
        <v>0</v>
      </c>
      <c r="BF128" s="198">
        <f>IF(M128="zákl. přenesená",J128,0)</f>
        <v>0</v>
      </c>
      <c r="BG128" s="198">
        <f>IF(M128="sníž. přenesená",J128,0)</f>
        <v>0</v>
      </c>
      <c r="BH128" s="198">
        <f>IF(M128="nulová",J128,0)</f>
        <v>0</v>
      </c>
      <c r="BI128" s="126" t="s">
        <v>79</v>
      </c>
      <c r="BJ128" s="198">
        <f>ROUND(I128*H128,2)</f>
        <v>0</v>
      </c>
      <c r="BK128" s="126" t="s">
        <v>118</v>
      </c>
      <c r="BL128" s="197" t="s">
        <v>128</v>
      </c>
    </row>
    <row r="129" spans="1:64" s="135" customFormat="1" ht="21.75" customHeight="1">
      <c r="A129" s="132"/>
      <c r="B129" s="77"/>
      <c r="C129" s="247" t="s">
        <v>118</v>
      </c>
      <c r="D129" s="247" t="s">
        <v>114</v>
      </c>
      <c r="E129" s="248" t="s">
        <v>129</v>
      </c>
      <c r="F129" s="249" t="s">
        <v>130</v>
      </c>
      <c r="G129" s="250" t="s">
        <v>131</v>
      </c>
      <c r="H129" s="251">
        <v>305</v>
      </c>
      <c r="I129" s="252"/>
      <c r="J129" s="253">
        <f>ROUND(I129*H129,2)</f>
        <v>0</v>
      </c>
      <c r="K129" s="77"/>
      <c r="L129" s="78" t="s">
        <v>1</v>
      </c>
      <c r="M129" s="193" t="s">
        <v>39</v>
      </c>
      <c r="N129" s="194"/>
      <c r="O129" s="195">
        <f>N129*H129</f>
        <v>0</v>
      </c>
      <c r="P129" s="195">
        <v>3.5999999999999999E-3</v>
      </c>
      <c r="Q129" s="195">
        <f>P129*H129</f>
        <v>1.0979999999999999</v>
      </c>
      <c r="R129" s="195">
        <v>0</v>
      </c>
      <c r="S129" s="196">
        <f>R129*H129</f>
        <v>0</v>
      </c>
      <c r="T129" s="132"/>
      <c r="U129" s="132"/>
      <c r="V129" s="132"/>
      <c r="W129" s="132"/>
      <c r="X129" s="132"/>
      <c r="Y129" s="132"/>
      <c r="Z129" s="132"/>
      <c r="AA129" s="132"/>
      <c r="AB129" s="132"/>
      <c r="AC129" s="132"/>
      <c r="AD129" s="132"/>
      <c r="AQ129" s="197" t="s">
        <v>118</v>
      </c>
      <c r="AS129" s="197" t="s">
        <v>114</v>
      </c>
      <c r="AT129" s="197" t="s">
        <v>81</v>
      </c>
      <c r="AX129" s="126" t="s">
        <v>112</v>
      </c>
      <c r="BD129" s="198">
        <f>IF(M129="základní",J129,0)</f>
        <v>0</v>
      </c>
      <c r="BE129" s="198">
        <f>IF(M129="snížená",J129,0)</f>
        <v>0</v>
      </c>
      <c r="BF129" s="198">
        <f>IF(M129="zákl. přenesená",J129,0)</f>
        <v>0</v>
      </c>
      <c r="BG129" s="198">
        <f>IF(M129="sníž. přenesená",J129,0)</f>
        <v>0</v>
      </c>
      <c r="BH129" s="198">
        <f>IF(M129="nulová",J129,0)</f>
        <v>0</v>
      </c>
      <c r="BI129" s="126" t="s">
        <v>79</v>
      </c>
      <c r="BJ129" s="198">
        <f>ROUND(I129*H129,2)</f>
        <v>0</v>
      </c>
      <c r="BK129" s="126" t="s">
        <v>118</v>
      </c>
      <c r="BL129" s="197" t="s">
        <v>132</v>
      </c>
    </row>
    <row r="130" spans="1:64" s="76" customFormat="1" ht="22.9" customHeight="1">
      <c r="B130" s="185"/>
      <c r="C130" s="241"/>
      <c r="D130" s="242" t="s">
        <v>73</v>
      </c>
      <c r="E130" s="245" t="s">
        <v>133</v>
      </c>
      <c r="F130" s="245" t="s">
        <v>134</v>
      </c>
      <c r="G130" s="241"/>
      <c r="H130" s="241"/>
      <c r="I130" s="241"/>
      <c r="J130" s="246">
        <f>BJ130</f>
        <v>0</v>
      </c>
      <c r="K130" s="185"/>
      <c r="L130" s="187"/>
      <c r="M130" s="188"/>
      <c r="N130" s="188"/>
      <c r="O130" s="189">
        <f>SUM(O131:O134)</f>
        <v>0</v>
      </c>
      <c r="P130" s="188"/>
      <c r="Q130" s="189">
        <f>SUM(Q131:Q134)</f>
        <v>6.7099700000000002</v>
      </c>
      <c r="R130" s="188"/>
      <c r="S130" s="190">
        <f>SUM(S131:S134)</f>
        <v>0.45</v>
      </c>
      <c r="AQ130" s="186" t="s">
        <v>79</v>
      </c>
      <c r="AS130" s="191" t="s">
        <v>73</v>
      </c>
      <c r="AT130" s="191" t="s">
        <v>79</v>
      </c>
      <c r="AX130" s="186" t="s">
        <v>112</v>
      </c>
      <c r="BJ130" s="192">
        <f>SUM(BJ131:BJ134)</f>
        <v>0</v>
      </c>
    </row>
    <row r="131" spans="1:64" s="135" customFormat="1" ht="16.5" customHeight="1">
      <c r="A131" s="132"/>
      <c r="B131" s="77"/>
      <c r="C131" s="247" t="s">
        <v>120</v>
      </c>
      <c r="D131" s="247" t="s">
        <v>114</v>
      </c>
      <c r="E131" s="248" t="s">
        <v>135</v>
      </c>
      <c r="F131" s="249" t="s">
        <v>136</v>
      </c>
      <c r="G131" s="250" t="s">
        <v>137</v>
      </c>
      <c r="H131" s="251">
        <v>1</v>
      </c>
      <c r="I131" s="252"/>
      <c r="J131" s="253">
        <f>ROUND(I131*H131,2)</f>
        <v>0</v>
      </c>
      <c r="K131" s="77"/>
      <c r="L131" s="78" t="s">
        <v>1</v>
      </c>
      <c r="M131" s="193" t="s">
        <v>39</v>
      </c>
      <c r="N131" s="194"/>
      <c r="O131" s="195">
        <f>N131*H131</f>
        <v>0</v>
      </c>
      <c r="P131" s="195">
        <v>0.70121</v>
      </c>
      <c r="Q131" s="195">
        <f>P131*H131</f>
        <v>0.70121</v>
      </c>
      <c r="R131" s="195">
        <v>0.45</v>
      </c>
      <c r="S131" s="196">
        <f>R131*H131</f>
        <v>0.45</v>
      </c>
      <c r="T131" s="132"/>
      <c r="U131" s="132"/>
      <c r="V131" s="132"/>
      <c r="W131" s="132"/>
      <c r="X131" s="132"/>
      <c r="Y131" s="132"/>
      <c r="Z131" s="132"/>
      <c r="AA131" s="132"/>
      <c r="AB131" s="132"/>
      <c r="AC131" s="132"/>
      <c r="AD131" s="132"/>
      <c r="AQ131" s="197" t="s">
        <v>118</v>
      </c>
      <c r="AS131" s="197" t="s">
        <v>114</v>
      </c>
      <c r="AT131" s="197" t="s">
        <v>81</v>
      </c>
      <c r="AX131" s="126" t="s">
        <v>112</v>
      </c>
      <c r="BD131" s="198">
        <f>IF(M131="základní",J131,0)</f>
        <v>0</v>
      </c>
      <c r="BE131" s="198">
        <f>IF(M131="snížená",J131,0)</f>
        <v>0</v>
      </c>
      <c r="BF131" s="198">
        <f>IF(M131="zákl. přenesená",J131,0)</f>
        <v>0</v>
      </c>
      <c r="BG131" s="198">
        <f>IF(M131="sníž. přenesená",J131,0)</f>
        <v>0</v>
      </c>
      <c r="BH131" s="198">
        <f>IF(M131="nulová",J131,0)</f>
        <v>0</v>
      </c>
      <c r="BI131" s="126" t="s">
        <v>79</v>
      </c>
      <c r="BJ131" s="198">
        <f>ROUND(I131*H131,2)</f>
        <v>0</v>
      </c>
      <c r="BK131" s="126" t="s">
        <v>118</v>
      </c>
      <c r="BL131" s="197" t="s">
        <v>138</v>
      </c>
    </row>
    <row r="132" spans="1:64" s="135" customFormat="1" ht="24.2" customHeight="1">
      <c r="A132" s="132"/>
      <c r="B132" s="77"/>
      <c r="C132" s="247" t="s">
        <v>139</v>
      </c>
      <c r="D132" s="247" t="s">
        <v>114</v>
      </c>
      <c r="E132" s="248" t="s">
        <v>140</v>
      </c>
      <c r="F132" s="249" t="s">
        <v>141</v>
      </c>
      <c r="G132" s="250" t="s">
        <v>137</v>
      </c>
      <c r="H132" s="251">
        <v>9</v>
      </c>
      <c r="I132" s="252"/>
      <c r="J132" s="253">
        <f>ROUND(I132*H132,2)</f>
        <v>0</v>
      </c>
      <c r="K132" s="77"/>
      <c r="L132" s="78" t="s">
        <v>1</v>
      </c>
      <c r="M132" s="193" t="s">
        <v>39</v>
      </c>
      <c r="N132" s="194"/>
      <c r="O132" s="195">
        <f>N132*H132</f>
        <v>0</v>
      </c>
      <c r="P132" s="195">
        <v>0.42368</v>
      </c>
      <c r="Q132" s="195">
        <f>P132*H132</f>
        <v>3.8131200000000001</v>
      </c>
      <c r="R132" s="195">
        <v>0</v>
      </c>
      <c r="S132" s="196">
        <f>R132*H132</f>
        <v>0</v>
      </c>
      <c r="T132" s="132"/>
      <c r="U132" s="132"/>
      <c r="V132" s="132"/>
      <c r="W132" s="132"/>
      <c r="X132" s="132"/>
      <c r="Y132" s="132"/>
      <c r="Z132" s="132"/>
      <c r="AA132" s="132"/>
      <c r="AB132" s="132"/>
      <c r="AC132" s="132"/>
      <c r="AD132" s="132"/>
      <c r="AQ132" s="197" t="s">
        <v>118</v>
      </c>
      <c r="AS132" s="197" t="s">
        <v>114</v>
      </c>
      <c r="AT132" s="197" t="s">
        <v>81</v>
      </c>
      <c r="AX132" s="126" t="s">
        <v>112</v>
      </c>
      <c r="BD132" s="198">
        <f>IF(M132="základní",J132,0)</f>
        <v>0</v>
      </c>
      <c r="BE132" s="198">
        <f>IF(M132="snížená",J132,0)</f>
        <v>0</v>
      </c>
      <c r="BF132" s="198">
        <f>IF(M132="zákl. přenesená",J132,0)</f>
        <v>0</v>
      </c>
      <c r="BG132" s="198">
        <f>IF(M132="sníž. přenesená",J132,0)</f>
        <v>0</v>
      </c>
      <c r="BH132" s="198">
        <f>IF(M132="nulová",J132,0)</f>
        <v>0</v>
      </c>
      <c r="BI132" s="126" t="s">
        <v>79</v>
      </c>
      <c r="BJ132" s="198">
        <f>ROUND(I132*H132,2)</f>
        <v>0</v>
      </c>
      <c r="BK132" s="126" t="s">
        <v>118</v>
      </c>
      <c r="BL132" s="197" t="s">
        <v>142</v>
      </c>
    </row>
    <row r="133" spans="1:64" s="135" customFormat="1" ht="24.2" customHeight="1">
      <c r="A133" s="132"/>
      <c r="B133" s="77"/>
      <c r="C133" s="247" t="s">
        <v>143</v>
      </c>
      <c r="D133" s="247" t="s">
        <v>114</v>
      </c>
      <c r="E133" s="248" t="s">
        <v>144</v>
      </c>
      <c r="F133" s="249" t="s">
        <v>145</v>
      </c>
      <c r="G133" s="250" t="s">
        <v>137</v>
      </c>
      <c r="H133" s="251">
        <v>3</v>
      </c>
      <c r="I133" s="252"/>
      <c r="J133" s="253">
        <f>ROUND(I133*H133,2)</f>
        <v>0</v>
      </c>
      <c r="K133" s="77"/>
      <c r="L133" s="78" t="s">
        <v>1</v>
      </c>
      <c r="M133" s="193" t="s">
        <v>39</v>
      </c>
      <c r="N133" s="194"/>
      <c r="O133" s="195">
        <f>N133*H133</f>
        <v>0</v>
      </c>
      <c r="P133" s="195">
        <v>0.42080000000000001</v>
      </c>
      <c r="Q133" s="195">
        <f>P133*H133</f>
        <v>1.2624</v>
      </c>
      <c r="R133" s="195">
        <v>0</v>
      </c>
      <c r="S133" s="196">
        <f>R133*H133</f>
        <v>0</v>
      </c>
      <c r="T133" s="132"/>
      <c r="U133" s="132"/>
      <c r="V133" s="132"/>
      <c r="W133" s="132"/>
      <c r="X133" s="132"/>
      <c r="Y133" s="132"/>
      <c r="Z133" s="132"/>
      <c r="AA133" s="132"/>
      <c r="AB133" s="132"/>
      <c r="AC133" s="132"/>
      <c r="AD133" s="132"/>
      <c r="AQ133" s="197" t="s">
        <v>118</v>
      </c>
      <c r="AS133" s="197" t="s">
        <v>114</v>
      </c>
      <c r="AT133" s="197" t="s">
        <v>81</v>
      </c>
      <c r="AX133" s="126" t="s">
        <v>112</v>
      </c>
      <c r="BD133" s="198">
        <f>IF(M133="základní",J133,0)</f>
        <v>0</v>
      </c>
      <c r="BE133" s="198">
        <f>IF(M133="snížená",J133,0)</f>
        <v>0</v>
      </c>
      <c r="BF133" s="198">
        <f>IF(M133="zákl. přenesená",J133,0)</f>
        <v>0</v>
      </c>
      <c r="BG133" s="198">
        <f>IF(M133="sníž. přenesená",J133,0)</f>
        <v>0</v>
      </c>
      <c r="BH133" s="198">
        <f>IF(M133="nulová",J133,0)</f>
        <v>0</v>
      </c>
      <c r="BI133" s="126" t="s">
        <v>79</v>
      </c>
      <c r="BJ133" s="198">
        <f>ROUND(I133*H133,2)</f>
        <v>0</v>
      </c>
      <c r="BK133" s="126" t="s">
        <v>118</v>
      </c>
      <c r="BL133" s="197" t="s">
        <v>146</v>
      </c>
    </row>
    <row r="134" spans="1:64" s="135" customFormat="1" ht="33" customHeight="1">
      <c r="A134" s="132"/>
      <c r="B134" s="77"/>
      <c r="C134" s="247" t="s">
        <v>133</v>
      </c>
      <c r="D134" s="247" t="s">
        <v>114</v>
      </c>
      <c r="E134" s="248" t="s">
        <v>147</v>
      </c>
      <c r="F134" s="249" t="s">
        <v>148</v>
      </c>
      <c r="G134" s="250" t="s">
        <v>137</v>
      </c>
      <c r="H134" s="251">
        <v>3</v>
      </c>
      <c r="I134" s="252"/>
      <c r="J134" s="253">
        <f>ROUND(I134*H134,2)</f>
        <v>0</v>
      </c>
      <c r="K134" s="77"/>
      <c r="L134" s="78" t="s">
        <v>1</v>
      </c>
      <c r="M134" s="193" t="s">
        <v>39</v>
      </c>
      <c r="N134" s="194"/>
      <c r="O134" s="195">
        <f>N134*H134</f>
        <v>0</v>
      </c>
      <c r="P134" s="195">
        <v>0.31108000000000002</v>
      </c>
      <c r="Q134" s="195">
        <f>P134*H134</f>
        <v>0.93324000000000007</v>
      </c>
      <c r="R134" s="195">
        <v>0</v>
      </c>
      <c r="S134" s="196">
        <f>R134*H134</f>
        <v>0</v>
      </c>
      <c r="T134" s="132"/>
      <c r="U134" s="132"/>
      <c r="V134" s="132"/>
      <c r="W134" s="132"/>
      <c r="X134" s="132"/>
      <c r="Y134" s="132"/>
      <c r="Z134" s="132"/>
      <c r="AA134" s="132"/>
      <c r="AB134" s="132"/>
      <c r="AC134" s="132"/>
      <c r="AD134" s="132"/>
      <c r="AQ134" s="197" t="s">
        <v>118</v>
      </c>
      <c r="AS134" s="197" t="s">
        <v>114</v>
      </c>
      <c r="AT134" s="197" t="s">
        <v>81</v>
      </c>
      <c r="AX134" s="126" t="s">
        <v>112</v>
      </c>
      <c r="BD134" s="198">
        <f>IF(M134="základní",J134,0)</f>
        <v>0</v>
      </c>
      <c r="BE134" s="198">
        <f>IF(M134="snížená",J134,0)</f>
        <v>0</v>
      </c>
      <c r="BF134" s="198">
        <f>IF(M134="zákl. přenesená",J134,0)</f>
        <v>0</v>
      </c>
      <c r="BG134" s="198">
        <f>IF(M134="sníž. přenesená",J134,0)</f>
        <v>0</v>
      </c>
      <c r="BH134" s="198">
        <f>IF(M134="nulová",J134,0)</f>
        <v>0</v>
      </c>
      <c r="BI134" s="126" t="s">
        <v>79</v>
      </c>
      <c r="BJ134" s="198">
        <f>ROUND(I134*H134,2)</f>
        <v>0</v>
      </c>
      <c r="BK134" s="126" t="s">
        <v>118</v>
      </c>
      <c r="BL134" s="197" t="s">
        <v>149</v>
      </c>
    </row>
    <row r="135" spans="1:64" s="76" customFormat="1" ht="22.9" customHeight="1">
      <c r="B135" s="185"/>
      <c r="C135" s="241"/>
      <c r="D135" s="242" t="s">
        <v>73</v>
      </c>
      <c r="E135" s="245" t="s">
        <v>150</v>
      </c>
      <c r="F135" s="245" t="s">
        <v>151</v>
      </c>
      <c r="G135" s="241"/>
      <c r="H135" s="241"/>
      <c r="I135" s="241"/>
      <c r="J135" s="246">
        <f>BJ135</f>
        <v>0</v>
      </c>
      <c r="K135" s="185"/>
      <c r="L135" s="187"/>
      <c r="M135" s="188"/>
      <c r="N135" s="188"/>
      <c r="O135" s="189">
        <f>SUM(O136:O140)</f>
        <v>0</v>
      </c>
      <c r="P135" s="188"/>
      <c r="Q135" s="189">
        <f>SUM(Q136:Q140)</f>
        <v>1.29E-2</v>
      </c>
      <c r="R135" s="188"/>
      <c r="S135" s="190">
        <f>SUM(S136:S140)</f>
        <v>0</v>
      </c>
      <c r="AQ135" s="186" t="s">
        <v>79</v>
      </c>
      <c r="AS135" s="191" t="s">
        <v>73</v>
      </c>
      <c r="AT135" s="191" t="s">
        <v>79</v>
      </c>
      <c r="AX135" s="186" t="s">
        <v>112</v>
      </c>
      <c r="BJ135" s="192">
        <f>SUM(BJ136:BJ140)</f>
        <v>0</v>
      </c>
    </row>
    <row r="136" spans="1:64" s="135" customFormat="1" ht="24.2" customHeight="1">
      <c r="A136" s="132"/>
      <c r="B136" s="77"/>
      <c r="C136" s="247" t="s">
        <v>150</v>
      </c>
      <c r="D136" s="247" t="s">
        <v>114</v>
      </c>
      <c r="E136" s="248" t="s">
        <v>152</v>
      </c>
      <c r="F136" s="249" t="s">
        <v>153</v>
      </c>
      <c r="G136" s="250" t="s">
        <v>117</v>
      </c>
      <c r="H136" s="251">
        <v>15</v>
      </c>
      <c r="I136" s="252"/>
      <c r="J136" s="253">
        <f>ROUND(I136*H136,2)</f>
        <v>0</v>
      </c>
      <c r="K136" s="77"/>
      <c r="L136" s="78" t="s">
        <v>1</v>
      </c>
      <c r="M136" s="193" t="s">
        <v>39</v>
      </c>
      <c r="N136" s="194"/>
      <c r="O136" s="195">
        <f>N136*H136</f>
        <v>0</v>
      </c>
      <c r="P136" s="195">
        <v>8.4999999999999995E-4</v>
      </c>
      <c r="Q136" s="195">
        <f>P136*H136</f>
        <v>1.2749999999999999E-2</v>
      </c>
      <c r="R136" s="195">
        <v>0</v>
      </c>
      <c r="S136" s="196">
        <f>R136*H136</f>
        <v>0</v>
      </c>
      <c r="T136" s="132"/>
      <c r="U136" s="132"/>
      <c r="V136" s="132"/>
      <c r="W136" s="132"/>
      <c r="X136" s="132"/>
      <c r="Y136" s="132"/>
      <c r="Z136" s="132"/>
      <c r="AA136" s="132"/>
      <c r="AB136" s="132"/>
      <c r="AC136" s="132"/>
      <c r="AD136" s="132"/>
      <c r="AQ136" s="197" t="s">
        <v>118</v>
      </c>
      <c r="AS136" s="197" t="s">
        <v>114</v>
      </c>
      <c r="AT136" s="197" t="s">
        <v>81</v>
      </c>
      <c r="AX136" s="126" t="s">
        <v>112</v>
      </c>
      <c r="BD136" s="198">
        <f>IF(M136="základní",J136,0)</f>
        <v>0</v>
      </c>
      <c r="BE136" s="198">
        <f>IF(M136="snížená",J136,0)</f>
        <v>0</v>
      </c>
      <c r="BF136" s="198">
        <f>IF(M136="zákl. přenesená",J136,0)</f>
        <v>0</v>
      </c>
      <c r="BG136" s="198">
        <f>IF(M136="sníž. přenesená",J136,0)</f>
        <v>0</v>
      </c>
      <c r="BH136" s="198">
        <f>IF(M136="nulová",J136,0)</f>
        <v>0</v>
      </c>
      <c r="BI136" s="126" t="s">
        <v>79</v>
      </c>
      <c r="BJ136" s="198">
        <f>ROUND(I136*H136,2)</f>
        <v>0</v>
      </c>
      <c r="BK136" s="126" t="s">
        <v>118</v>
      </c>
      <c r="BL136" s="197" t="s">
        <v>154</v>
      </c>
    </row>
    <row r="137" spans="1:64" s="79" customFormat="1">
      <c r="B137" s="199"/>
      <c r="C137" s="254"/>
      <c r="D137" s="255" t="s">
        <v>155</v>
      </c>
      <c r="E137" s="256" t="s">
        <v>1</v>
      </c>
      <c r="F137" s="257" t="s">
        <v>156</v>
      </c>
      <c r="G137" s="254"/>
      <c r="H137" s="256" t="s">
        <v>1</v>
      </c>
      <c r="I137" s="254"/>
      <c r="J137" s="254"/>
      <c r="K137" s="199"/>
      <c r="L137" s="201"/>
      <c r="M137" s="202"/>
      <c r="N137" s="202"/>
      <c r="O137" s="202"/>
      <c r="P137" s="202"/>
      <c r="Q137" s="202"/>
      <c r="R137" s="202"/>
      <c r="S137" s="203"/>
      <c r="AS137" s="200" t="s">
        <v>155</v>
      </c>
      <c r="AT137" s="200" t="s">
        <v>81</v>
      </c>
      <c r="AU137" s="79" t="s">
        <v>79</v>
      </c>
      <c r="AV137" s="79" t="s">
        <v>30</v>
      </c>
      <c r="AW137" s="79" t="s">
        <v>74</v>
      </c>
      <c r="AX137" s="200" t="s">
        <v>112</v>
      </c>
    </row>
    <row r="138" spans="1:64" s="80" customFormat="1">
      <c r="B138" s="204"/>
      <c r="C138" s="258"/>
      <c r="D138" s="255" t="s">
        <v>155</v>
      </c>
      <c r="E138" s="259" t="s">
        <v>1</v>
      </c>
      <c r="F138" s="260" t="s">
        <v>157</v>
      </c>
      <c r="G138" s="258"/>
      <c r="H138" s="261">
        <v>15</v>
      </c>
      <c r="I138" s="258"/>
      <c r="J138" s="258"/>
      <c r="K138" s="204"/>
      <c r="L138" s="206"/>
      <c r="M138" s="207"/>
      <c r="N138" s="207"/>
      <c r="O138" s="207"/>
      <c r="P138" s="207"/>
      <c r="Q138" s="207"/>
      <c r="R138" s="207"/>
      <c r="S138" s="208"/>
      <c r="AS138" s="205" t="s">
        <v>155</v>
      </c>
      <c r="AT138" s="205" t="s">
        <v>81</v>
      </c>
      <c r="AU138" s="80" t="s">
        <v>81</v>
      </c>
      <c r="AV138" s="80" t="s">
        <v>30</v>
      </c>
      <c r="AW138" s="80" t="s">
        <v>79</v>
      </c>
      <c r="AX138" s="205" t="s">
        <v>112</v>
      </c>
    </row>
    <row r="139" spans="1:64" s="135" customFormat="1" ht="16.5" customHeight="1">
      <c r="A139" s="132"/>
      <c r="B139" s="77"/>
      <c r="C139" s="247" t="s">
        <v>158</v>
      </c>
      <c r="D139" s="247" t="s">
        <v>114</v>
      </c>
      <c r="E139" s="248" t="s">
        <v>159</v>
      </c>
      <c r="F139" s="249" t="s">
        <v>160</v>
      </c>
      <c r="G139" s="250" t="s">
        <v>117</v>
      </c>
      <c r="H139" s="251">
        <v>15</v>
      </c>
      <c r="I139" s="252"/>
      <c r="J139" s="253">
        <f>ROUND(I139*H139,2)</f>
        <v>0</v>
      </c>
      <c r="K139" s="77"/>
      <c r="L139" s="78" t="s">
        <v>1</v>
      </c>
      <c r="M139" s="193" t="s">
        <v>39</v>
      </c>
      <c r="N139" s="194"/>
      <c r="O139" s="195">
        <f>N139*H139</f>
        <v>0</v>
      </c>
      <c r="P139" s="195">
        <v>1.0000000000000001E-5</v>
      </c>
      <c r="Q139" s="195">
        <f>P139*H139</f>
        <v>1.5000000000000001E-4</v>
      </c>
      <c r="R139" s="195">
        <v>0</v>
      </c>
      <c r="S139" s="196">
        <f>R139*H139</f>
        <v>0</v>
      </c>
      <c r="T139" s="132"/>
      <c r="U139" s="132"/>
      <c r="V139" s="132"/>
      <c r="W139" s="132"/>
      <c r="X139" s="132"/>
      <c r="Y139" s="132"/>
      <c r="Z139" s="132"/>
      <c r="AA139" s="132"/>
      <c r="AB139" s="132"/>
      <c r="AC139" s="132"/>
      <c r="AD139" s="132"/>
      <c r="AQ139" s="197" t="s">
        <v>118</v>
      </c>
      <c r="AS139" s="197" t="s">
        <v>114</v>
      </c>
      <c r="AT139" s="197" t="s">
        <v>81</v>
      </c>
      <c r="AX139" s="126" t="s">
        <v>112</v>
      </c>
      <c r="BD139" s="198">
        <f>IF(M139="základní",J139,0)</f>
        <v>0</v>
      </c>
      <c r="BE139" s="198">
        <f>IF(M139="snížená",J139,0)</f>
        <v>0</v>
      </c>
      <c r="BF139" s="198">
        <f>IF(M139="zákl. přenesená",J139,0)</f>
        <v>0</v>
      </c>
      <c r="BG139" s="198">
        <f>IF(M139="sníž. přenesená",J139,0)</f>
        <v>0</v>
      </c>
      <c r="BH139" s="198">
        <f>IF(M139="nulová",J139,0)</f>
        <v>0</v>
      </c>
      <c r="BI139" s="126" t="s">
        <v>79</v>
      </c>
      <c r="BJ139" s="198">
        <f>ROUND(I139*H139,2)</f>
        <v>0</v>
      </c>
      <c r="BK139" s="126" t="s">
        <v>118</v>
      </c>
      <c r="BL139" s="197" t="s">
        <v>161</v>
      </c>
    </row>
    <row r="140" spans="1:64" s="135" customFormat="1" ht="24.2" customHeight="1">
      <c r="A140" s="132"/>
      <c r="B140" s="77"/>
      <c r="C140" s="247" t="s">
        <v>162</v>
      </c>
      <c r="D140" s="247" t="s">
        <v>114</v>
      </c>
      <c r="E140" s="248" t="s">
        <v>163</v>
      </c>
      <c r="F140" s="249" t="s">
        <v>164</v>
      </c>
      <c r="G140" s="250" t="s">
        <v>131</v>
      </c>
      <c r="H140" s="251">
        <v>25</v>
      </c>
      <c r="I140" s="252"/>
      <c r="J140" s="253">
        <f>ROUND(I140*H140,2)</f>
        <v>0</v>
      </c>
      <c r="K140" s="77"/>
      <c r="L140" s="78" t="s">
        <v>1</v>
      </c>
      <c r="M140" s="193" t="s">
        <v>39</v>
      </c>
      <c r="N140" s="194"/>
      <c r="O140" s="195">
        <f>N140*H140</f>
        <v>0</v>
      </c>
      <c r="P140" s="195">
        <v>0</v>
      </c>
      <c r="Q140" s="195">
        <f>P140*H140</f>
        <v>0</v>
      </c>
      <c r="R140" s="195">
        <v>0</v>
      </c>
      <c r="S140" s="196">
        <f>R140*H140</f>
        <v>0</v>
      </c>
      <c r="T140" s="132"/>
      <c r="U140" s="132"/>
      <c r="V140" s="132"/>
      <c r="W140" s="132"/>
      <c r="X140" s="132"/>
      <c r="Y140" s="132"/>
      <c r="Z140" s="132"/>
      <c r="AA140" s="132"/>
      <c r="AB140" s="132"/>
      <c r="AC140" s="132"/>
      <c r="AD140" s="132"/>
      <c r="AQ140" s="197" t="s">
        <v>118</v>
      </c>
      <c r="AS140" s="197" t="s">
        <v>114</v>
      </c>
      <c r="AT140" s="197" t="s">
        <v>81</v>
      </c>
      <c r="AX140" s="126" t="s">
        <v>112</v>
      </c>
      <c r="BD140" s="198">
        <f>IF(M140="základní",J140,0)</f>
        <v>0</v>
      </c>
      <c r="BE140" s="198">
        <f>IF(M140="snížená",J140,0)</f>
        <v>0</v>
      </c>
      <c r="BF140" s="198">
        <f>IF(M140="zákl. přenesená",J140,0)</f>
        <v>0</v>
      </c>
      <c r="BG140" s="198">
        <f>IF(M140="sníž. přenesená",J140,0)</f>
        <v>0</v>
      </c>
      <c r="BH140" s="198">
        <f>IF(M140="nulová",J140,0)</f>
        <v>0</v>
      </c>
      <c r="BI140" s="126" t="s">
        <v>79</v>
      </c>
      <c r="BJ140" s="198">
        <f>ROUND(I140*H140,2)</f>
        <v>0</v>
      </c>
      <c r="BK140" s="126" t="s">
        <v>118</v>
      </c>
      <c r="BL140" s="197" t="s">
        <v>165</v>
      </c>
    </row>
    <row r="141" spans="1:64" s="76" customFormat="1" ht="22.9" customHeight="1">
      <c r="B141" s="185"/>
      <c r="C141" s="241"/>
      <c r="D141" s="242" t="s">
        <v>73</v>
      </c>
      <c r="E141" s="245" t="s">
        <v>166</v>
      </c>
      <c r="F141" s="245" t="s">
        <v>167</v>
      </c>
      <c r="G141" s="241"/>
      <c r="H141" s="241"/>
      <c r="I141" s="241"/>
      <c r="J141" s="246">
        <f>BJ141</f>
        <v>0</v>
      </c>
      <c r="K141" s="185"/>
      <c r="L141" s="187"/>
      <c r="M141" s="188"/>
      <c r="N141" s="188"/>
      <c r="O141" s="189">
        <f>SUM(O142:O146)</f>
        <v>0</v>
      </c>
      <c r="P141" s="188"/>
      <c r="Q141" s="189">
        <f>SUM(Q142:Q146)</f>
        <v>0</v>
      </c>
      <c r="R141" s="188"/>
      <c r="S141" s="190">
        <f>SUM(S142:S146)</f>
        <v>0</v>
      </c>
      <c r="AQ141" s="186" t="s">
        <v>79</v>
      </c>
      <c r="AS141" s="191" t="s">
        <v>73</v>
      </c>
      <c r="AT141" s="191" t="s">
        <v>79</v>
      </c>
      <c r="AX141" s="186" t="s">
        <v>112</v>
      </c>
      <c r="BJ141" s="192">
        <f>SUM(BJ142:BJ146)</f>
        <v>0</v>
      </c>
    </row>
    <row r="142" spans="1:64" s="135" customFormat="1" ht="21.75" customHeight="1">
      <c r="A142" s="132"/>
      <c r="B142" s="77"/>
      <c r="C142" s="247" t="s">
        <v>168</v>
      </c>
      <c r="D142" s="247" t="s">
        <v>114</v>
      </c>
      <c r="E142" s="248" t="s">
        <v>169</v>
      </c>
      <c r="F142" s="249" t="s">
        <v>170</v>
      </c>
      <c r="G142" s="250" t="s">
        <v>171</v>
      </c>
      <c r="H142" s="251">
        <v>184.45</v>
      </c>
      <c r="I142" s="252"/>
      <c r="J142" s="253">
        <f>ROUND(I142*H142,2)</f>
        <v>0</v>
      </c>
      <c r="K142" s="77"/>
      <c r="L142" s="78" t="s">
        <v>1</v>
      </c>
      <c r="M142" s="193" t="s">
        <v>39</v>
      </c>
      <c r="N142" s="194"/>
      <c r="O142" s="195">
        <f>N142*H142</f>
        <v>0</v>
      </c>
      <c r="P142" s="195">
        <v>0</v>
      </c>
      <c r="Q142" s="195">
        <f>P142*H142</f>
        <v>0</v>
      </c>
      <c r="R142" s="195">
        <v>0</v>
      </c>
      <c r="S142" s="196">
        <f>R142*H142</f>
        <v>0</v>
      </c>
      <c r="T142" s="132"/>
      <c r="U142" s="132"/>
      <c r="V142" s="132"/>
      <c r="W142" s="132"/>
      <c r="X142" s="132"/>
      <c r="Y142" s="132"/>
      <c r="Z142" s="132"/>
      <c r="AA142" s="132"/>
      <c r="AB142" s="132"/>
      <c r="AC142" s="132"/>
      <c r="AD142" s="132"/>
      <c r="AQ142" s="197" t="s">
        <v>118</v>
      </c>
      <c r="AS142" s="197" t="s">
        <v>114</v>
      </c>
      <c r="AT142" s="197" t="s">
        <v>81</v>
      </c>
      <c r="AX142" s="126" t="s">
        <v>112</v>
      </c>
      <c r="BD142" s="198">
        <f>IF(M142="základní",J142,0)</f>
        <v>0</v>
      </c>
      <c r="BE142" s="198">
        <f>IF(M142="snížená",J142,0)</f>
        <v>0</v>
      </c>
      <c r="BF142" s="198">
        <f>IF(M142="zákl. přenesená",J142,0)</f>
        <v>0</v>
      </c>
      <c r="BG142" s="198">
        <f>IF(M142="sníž. přenesená",J142,0)</f>
        <v>0</v>
      </c>
      <c r="BH142" s="198">
        <f>IF(M142="nulová",J142,0)</f>
        <v>0</v>
      </c>
      <c r="BI142" s="126" t="s">
        <v>79</v>
      </c>
      <c r="BJ142" s="198">
        <f>ROUND(I142*H142,2)</f>
        <v>0</v>
      </c>
      <c r="BK142" s="126" t="s">
        <v>118</v>
      </c>
      <c r="BL142" s="197" t="s">
        <v>172</v>
      </c>
    </row>
    <row r="143" spans="1:64" s="135" customFormat="1" ht="24.2" customHeight="1">
      <c r="A143" s="132"/>
      <c r="B143" s="77"/>
      <c r="C143" s="247" t="s">
        <v>173</v>
      </c>
      <c r="D143" s="247" t="s">
        <v>114</v>
      </c>
      <c r="E143" s="248" t="s">
        <v>174</v>
      </c>
      <c r="F143" s="249" t="s">
        <v>175</v>
      </c>
      <c r="G143" s="250" t="s">
        <v>171</v>
      </c>
      <c r="H143" s="251">
        <v>3504.55</v>
      </c>
      <c r="I143" s="252"/>
      <c r="J143" s="253">
        <f>ROUND(I143*H143,2)</f>
        <v>0</v>
      </c>
      <c r="K143" s="77"/>
      <c r="L143" s="78" t="s">
        <v>1</v>
      </c>
      <c r="M143" s="193" t="s">
        <v>39</v>
      </c>
      <c r="N143" s="194"/>
      <c r="O143" s="195">
        <f>N143*H143</f>
        <v>0</v>
      </c>
      <c r="P143" s="195">
        <v>0</v>
      </c>
      <c r="Q143" s="195">
        <f>P143*H143</f>
        <v>0</v>
      </c>
      <c r="R143" s="195">
        <v>0</v>
      </c>
      <c r="S143" s="196">
        <f>R143*H143</f>
        <v>0</v>
      </c>
      <c r="T143" s="132"/>
      <c r="U143" s="132"/>
      <c r="V143" s="132"/>
      <c r="W143" s="132"/>
      <c r="X143" s="132"/>
      <c r="Y143" s="132"/>
      <c r="Z143" s="132"/>
      <c r="AA143" s="132"/>
      <c r="AB143" s="132"/>
      <c r="AC143" s="132"/>
      <c r="AD143" s="132"/>
      <c r="AQ143" s="197" t="s">
        <v>118</v>
      </c>
      <c r="AS143" s="197" t="s">
        <v>114</v>
      </c>
      <c r="AT143" s="197" t="s">
        <v>81</v>
      </c>
      <c r="AX143" s="126" t="s">
        <v>112</v>
      </c>
      <c r="BD143" s="198">
        <f>IF(M143="základní",J143,0)</f>
        <v>0</v>
      </c>
      <c r="BE143" s="198">
        <f>IF(M143="snížená",J143,0)</f>
        <v>0</v>
      </c>
      <c r="BF143" s="198">
        <f>IF(M143="zákl. přenesená",J143,0)</f>
        <v>0</v>
      </c>
      <c r="BG143" s="198">
        <f>IF(M143="sníž. přenesená",J143,0)</f>
        <v>0</v>
      </c>
      <c r="BH143" s="198">
        <f>IF(M143="nulová",J143,0)</f>
        <v>0</v>
      </c>
      <c r="BI143" s="126" t="s">
        <v>79</v>
      </c>
      <c r="BJ143" s="198">
        <f>ROUND(I143*H143,2)</f>
        <v>0</v>
      </c>
      <c r="BK143" s="126" t="s">
        <v>118</v>
      </c>
      <c r="BL143" s="197" t="s">
        <v>176</v>
      </c>
    </row>
    <row r="144" spans="1:64" s="80" customFormat="1">
      <c r="B144" s="204"/>
      <c r="C144" s="258"/>
      <c r="D144" s="255" t="s">
        <v>155</v>
      </c>
      <c r="E144" s="258"/>
      <c r="F144" s="260" t="s">
        <v>177</v>
      </c>
      <c r="G144" s="258"/>
      <c r="H144" s="261">
        <v>3504.55</v>
      </c>
      <c r="I144" s="258"/>
      <c r="J144" s="258"/>
      <c r="K144" s="204"/>
      <c r="L144" s="206"/>
      <c r="M144" s="207"/>
      <c r="N144" s="207"/>
      <c r="O144" s="207"/>
      <c r="P144" s="207"/>
      <c r="Q144" s="207"/>
      <c r="R144" s="207"/>
      <c r="S144" s="208"/>
      <c r="AS144" s="205" t="s">
        <v>155</v>
      </c>
      <c r="AT144" s="205" t="s">
        <v>81</v>
      </c>
      <c r="AU144" s="80" t="s">
        <v>81</v>
      </c>
      <c r="AV144" s="80" t="s">
        <v>3</v>
      </c>
      <c r="AW144" s="80" t="s">
        <v>79</v>
      </c>
      <c r="AX144" s="205" t="s">
        <v>112</v>
      </c>
    </row>
    <row r="145" spans="1:64" s="135" customFormat="1" ht="24.2" customHeight="1">
      <c r="A145" s="132"/>
      <c r="B145" s="77"/>
      <c r="C145" s="247" t="s">
        <v>178</v>
      </c>
      <c r="D145" s="247" t="s">
        <v>114</v>
      </c>
      <c r="E145" s="248" t="s">
        <v>179</v>
      </c>
      <c r="F145" s="249" t="s">
        <v>180</v>
      </c>
      <c r="G145" s="250" t="s">
        <v>171</v>
      </c>
      <c r="H145" s="251">
        <v>184.45</v>
      </c>
      <c r="I145" s="252"/>
      <c r="J145" s="253">
        <f>ROUND(I145*H145,2)</f>
        <v>0</v>
      </c>
      <c r="K145" s="77"/>
      <c r="L145" s="78" t="s">
        <v>1</v>
      </c>
      <c r="M145" s="193" t="s">
        <v>39</v>
      </c>
      <c r="N145" s="194"/>
      <c r="O145" s="195">
        <f>N145*H145</f>
        <v>0</v>
      </c>
      <c r="P145" s="195">
        <v>0</v>
      </c>
      <c r="Q145" s="195">
        <f>P145*H145</f>
        <v>0</v>
      </c>
      <c r="R145" s="195">
        <v>0</v>
      </c>
      <c r="S145" s="196">
        <f>R145*H145</f>
        <v>0</v>
      </c>
      <c r="T145" s="132"/>
      <c r="U145" s="132"/>
      <c r="V145" s="132"/>
      <c r="W145" s="132"/>
      <c r="X145" s="132"/>
      <c r="Y145" s="132"/>
      <c r="Z145" s="132"/>
      <c r="AA145" s="132"/>
      <c r="AB145" s="132"/>
      <c r="AC145" s="132"/>
      <c r="AD145" s="132"/>
      <c r="AQ145" s="197" t="s">
        <v>118</v>
      </c>
      <c r="AS145" s="197" t="s">
        <v>114</v>
      </c>
      <c r="AT145" s="197" t="s">
        <v>81</v>
      </c>
      <c r="AX145" s="126" t="s">
        <v>112</v>
      </c>
      <c r="BD145" s="198">
        <f>IF(M145="základní",J145,0)</f>
        <v>0</v>
      </c>
      <c r="BE145" s="198">
        <f>IF(M145="snížená",J145,0)</f>
        <v>0</v>
      </c>
      <c r="BF145" s="198">
        <f>IF(M145="zákl. přenesená",J145,0)</f>
        <v>0</v>
      </c>
      <c r="BG145" s="198">
        <f>IF(M145="sníž. přenesená",J145,0)</f>
        <v>0</v>
      </c>
      <c r="BH145" s="198">
        <f>IF(M145="nulová",J145,0)</f>
        <v>0</v>
      </c>
      <c r="BI145" s="126" t="s">
        <v>79</v>
      </c>
      <c r="BJ145" s="198">
        <f>ROUND(I145*H145,2)</f>
        <v>0</v>
      </c>
      <c r="BK145" s="126" t="s">
        <v>118</v>
      </c>
      <c r="BL145" s="197" t="s">
        <v>181</v>
      </c>
    </row>
    <row r="146" spans="1:64" s="135" customFormat="1" ht="33" customHeight="1">
      <c r="A146" s="132"/>
      <c r="B146" s="77"/>
      <c r="C146" s="247" t="s">
        <v>8</v>
      </c>
      <c r="D146" s="247" t="s">
        <v>114</v>
      </c>
      <c r="E146" s="248" t="s">
        <v>182</v>
      </c>
      <c r="F146" s="249" t="s">
        <v>183</v>
      </c>
      <c r="G146" s="250" t="s">
        <v>171</v>
      </c>
      <c r="H146" s="251">
        <v>184.45</v>
      </c>
      <c r="I146" s="252"/>
      <c r="J146" s="253">
        <f>ROUND(I146*H146,2)</f>
        <v>0</v>
      </c>
      <c r="K146" s="77"/>
      <c r="L146" s="78" t="s">
        <v>1</v>
      </c>
      <c r="M146" s="193" t="s">
        <v>39</v>
      </c>
      <c r="N146" s="194"/>
      <c r="O146" s="195">
        <f>N146*H146</f>
        <v>0</v>
      </c>
      <c r="P146" s="195">
        <v>0</v>
      </c>
      <c r="Q146" s="195">
        <f>P146*H146</f>
        <v>0</v>
      </c>
      <c r="R146" s="195">
        <v>0</v>
      </c>
      <c r="S146" s="196">
        <f>R146*H146</f>
        <v>0</v>
      </c>
      <c r="T146" s="132"/>
      <c r="U146" s="132"/>
      <c r="V146" s="132"/>
      <c r="W146" s="132"/>
      <c r="X146" s="132"/>
      <c r="Y146" s="132"/>
      <c r="Z146" s="132"/>
      <c r="AA146" s="132"/>
      <c r="AB146" s="132"/>
      <c r="AC146" s="132"/>
      <c r="AD146" s="132"/>
      <c r="AQ146" s="197" t="s">
        <v>118</v>
      </c>
      <c r="AS146" s="197" t="s">
        <v>114</v>
      </c>
      <c r="AT146" s="197" t="s">
        <v>81</v>
      </c>
      <c r="AX146" s="126" t="s">
        <v>112</v>
      </c>
      <c r="BD146" s="198">
        <f>IF(M146="základní",J146,0)</f>
        <v>0</v>
      </c>
      <c r="BE146" s="198">
        <f>IF(M146="snížená",J146,0)</f>
        <v>0</v>
      </c>
      <c r="BF146" s="198">
        <f>IF(M146="zákl. přenesená",J146,0)</f>
        <v>0</v>
      </c>
      <c r="BG146" s="198">
        <f>IF(M146="sníž. přenesená",J146,0)</f>
        <v>0</v>
      </c>
      <c r="BH146" s="198">
        <f>IF(M146="nulová",J146,0)</f>
        <v>0</v>
      </c>
      <c r="BI146" s="126" t="s">
        <v>79</v>
      </c>
      <c r="BJ146" s="198">
        <f>ROUND(I146*H146,2)</f>
        <v>0</v>
      </c>
      <c r="BK146" s="126" t="s">
        <v>118</v>
      </c>
      <c r="BL146" s="197" t="s">
        <v>184</v>
      </c>
    </row>
    <row r="147" spans="1:64" s="76" customFormat="1" ht="22.9" customHeight="1">
      <c r="B147" s="185"/>
      <c r="C147" s="241"/>
      <c r="D147" s="242" t="s">
        <v>73</v>
      </c>
      <c r="E147" s="245" t="s">
        <v>185</v>
      </c>
      <c r="F147" s="245" t="s">
        <v>186</v>
      </c>
      <c r="G147" s="241"/>
      <c r="H147" s="241"/>
      <c r="I147" s="241"/>
      <c r="J147" s="246">
        <f>BJ147</f>
        <v>0</v>
      </c>
      <c r="K147" s="185"/>
      <c r="L147" s="187"/>
      <c r="M147" s="188"/>
      <c r="N147" s="188"/>
      <c r="O147" s="189">
        <f>O148</f>
        <v>0</v>
      </c>
      <c r="P147" s="188"/>
      <c r="Q147" s="189">
        <f>Q148</f>
        <v>0</v>
      </c>
      <c r="R147" s="188"/>
      <c r="S147" s="190">
        <f>S148</f>
        <v>0</v>
      </c>
      <c r="AQ147" s="186" t="s">
        <v>79</v>
      </c>
      <c r="AS147" s="191" t="s">
        <v>73</v>
      </c>
      <c r="AT147" s="191" t="s">
        <v>79</v>
      </c>
      <c r="AX147" s="186" t="s">
        <v>112</v>
      </c>
      <c r="BJ147" s="192">
        <f>BJ148</f>
        <v>0</v>
      </c>
    </row>
    <row r="148" spans="1:64" s="135" customFormat="1" ht="33" customHeight="1">
      <c r="A148" s="132"/>
      <c r="B148" s="77"/>
      <c r="C148" s="247" t="s">
        <v>187</v>
      </c>
      <c r="D148" s="247" t="s">
        <v>114</v>
      </c>
      <c r="E148" s="248" t="s">
        <v>188</v>
      </c>
      <c r="F148" s="249" t="s">
        <v>189</v>
      </c>
      <c r="G148" s="250" t="s">
        <v>171</v>
      </c>
      <c r="H148" s="251">
        <v>268.68099999999998</v>
      </c>
      <c r="I148" s="252"/>
      <c r="J148" s="253">
        <f>ROUND(I148*H148,2)</f>
        <v>0</v>
      </c>
      <c r="K148" s="77"/>
      <c r="L148" s="78" t="s">
        <v>1</v>
      </c>
      <c r="M148" s="193" t="s">
        <v>39</v>
      </c>
      <c r="N148" s="194"/>
      <c r="O148" s="195">
        <f>N148*H148</f>
        <v>0</v>
      </c>
      <c r="P148" s="195">
        <v>0</v>
      </c>
      <c r="Q148" s="195">
        <f>P148*H148</f>
        <v>0</v>
      </c>
      <c r="R148" s="195">
        <v>0</v>
      </c>
      <c r="S148" s="196">
        <f>R148*H148</f>
        <v>0</v>
      </c>
      <c r="T148" s="132"/>
      <c r="U148" s="132"/>
      <c r="V148" s="132"/>
      <c r="W148" s="132"/>
      <c r="X148" s="132"/>
      <c r="Y148" s="132"/>
      <c r="Z148" s="132"/>
      <c r="AA148" s="132"/>
      <c r="AB148" s="132"/>
      <c r="AC148" s="132"/>
      <c r="AD148" s="132"/>
      <c r="AQ148" s="197" t="s">
        <v>118</v>
      </c>
      <c r="AS148" s="197" t="s">
        <v>114</v>
      </c>
      <c r="AT148" s="197" t="s">
        <v>81</v>
      </c>
      <c r="AX148" s="126" t="s">
        <v>112</v>
      </c>
      <c r="BD148" s="198">
        <f>IF(M148="základní",J148,0)</f>
        <v>0</v>
      </c>
      <c r="BE148" s="198">
        <f>IF(M148="snížená",J148,0)</f>
        <v>0</v>
      </c>
      <c r="BF148" s="198">
        <f>IF(M148="zákl. přenesená",J148,0)</f>
        <v>0</v>
      </c>
      <c r="BG148" s="198">
        <f>IF(M148="sníž. přenesená",J148,0)</f>
        <v>0</v>
      </c>
      <c r="BH148" s="198">
        <f>IF(M148="nulová",J148,0)</f>
        <v>0</v>
      </c>
      <c r="BI148" s="126" t="s">
        <v>79</v>
      </c>
      <c r="BJ148" s="198">
        <f>ROUND(I148*H148,2)</f>
        <v>0</v>
      </c>
      <c r="BK148" s="126" t="s">
        <v>118</v>
      </c>
      <c r="BL148" s="197" t="s">
        <v>190</v>
      </c>
    </row>
    <row r="149" spans="1:64" s="76" customFormat="1" ht="25.9" customHeight="1">
      <c r="B149" s="185"/>
      <c r="C149" s="241"/>
      <c r="D149" s="242" t="s">
        <v>73</v>
      </c>
      <c r="E149" s="243" t="s">
        <v>191</v>
      </c>
      <c r="F149" s="243" t="s">
        <v>192</v>
      </c>
      <c r="G149" s="241"/>
      <c r="H149" s="241"/>
      <c r="I149" s="241"/>
      <c r="J149" s="244">
        <f>BJ149</f>
        <v>0</v>
      </c>
      <c r="K149" s="185"/>
      <c r="L149" s="187"/>
      <c r="M149" s="188"/>
      <c r="N149" s="188"/>
      <c r="O149" s="189">
        <f>O150+O152</f>
        <v>0</v>
      </c>
      <c r="P149" s="188"/>
      <c r="Q149" s="189">
        <f>Q150+Q152</f>
        <v>0</v>
      </c>
      <c r="R149" s="188"/>
      <c r="S149" s="190">
        <f>S150+S152</f>
        <v>0</v>
      </c>
      <c r="AQ149" s="186" t="s">
        <v>120</v>
      </c>
      <c r="AS149" s="191" t="s">
        <v>73</v>
      </c>
      <c r="AT149" s="191" t="s">
        <v>74</v>
      </c>
      <c r="AX149" s="186" t="s">
        <v>112</v>
      </c>
      <c r="BJ149" s="192">
        <f>BJ150+BJ152</f>
        <v>0</v>
      </c>
    </row>
    <row r="150" spans="1:64" s="76" customFormat="1" ht="22.9" customHeight="1">
      <c r="B150" s="185"/>
      <c r="C150" s="241"/>
      <c r="D150" s="242" t="s">
        <v>73</v>
      </c>
      <c r="E150" s="245" t="s">
        <v>193</v>
      </c>
      <c r="F150" s="245" t="s">
        <v>194</v>
      </c>
      <c r="G150" s="241"/>
      <c r="H150" s="241"/>
      <c r="I150" s="241"/>
      <c r="J150" s="246">
        <f>BJ150</f>
        <v>0</v>
      </c>
      <c r="K150" s="185"/>
      <c r="L150" s="187"/>
      <c r="M150" s="188"/>
      <c r="N150" s="188"/>
      <c r="O150" s="189">
        <f>O151</f>
        <v>0</v>
      </c>
      <c r="P150" s="188"/>
      <c r="Q150" s="189">
        <f>Q151</f>
        <v>0</v>
      </c>
      <c r="R150" s="188"/>
      <c r="S150" s="190">
        <f>S151</f>
        <v>0</v>
      </c>
      <c r="AQ150" s="186" t="s">
        <v>120</v>
      </c>
      <c r="AS150" s="191" t="s">
        <v>73</v>
      </c>
      <c r="AT150" s="191" t="s">
        <v>79</v>
      </c>
      <c r="AX150" s="186" t="s">
        <v>112</v>
      </c>
      <c r="BJ150" s="192">
        <f>BJ151</f>
        <v>0</v>
      </c>
    </row>
    <row r="151" spans="1:64" s="135" customFormat="1" ht="16.5" customHeight="1">
      <c r="A151" s="132"/>
      <c r="B151" s="77"/>
      <c r="C151" s="247" t="s">
        <v>195</v>
      </c>
      <c r="D151" s="247" t="s">
        <v>114</v>
      </c>
      <c r="E151" s="248" t="s">
        <v>196</v>
      </c>
      <c r="F151" s="249" t="s">
        <v>194</v>
      </c>
      <c r="G151" s="250" t="s">
        <v>197</v>
      </c>
      <c r="H151" s="251">
        <v>1</v>
      </c>
      <c r="I151" s="252"/>
      <c r="J151" s="253">
        <f>ROUND(I151*H151,2)</f>
        <v>0</v>
      </c>
      <c r="K151" s="77"/>
      <c r="L151" s="78" t="s">
        <v>1</v>
      </c>
      <c r="M151" s="193" t="s">
        <v>39</v>
      </c>
      <c r="N151" s="194"/>
      <c r="O151" s="195">
        <f>N151*H151</f>
        <v>0</v>
      </c>
      <c r="P151" s="195">
        <v>0</v>
      </c>
      <c r="Q151" s="195">
        <f>P151*H151</f>
        <v>0</v>
      </c>
      <c r="R151" s="195">
        <v>0</v>
      </c>
      <c r="S151" s="196">
        <f>R151*H151</f>
        <v>0</v>
      </c>
      <c r="T151" s="132"/>
      <c r="U151" s="132"/>
      <c r="V151" s="132"/>
      <c r="W151" s="132"/>
      <c r="X151" s="132"/>
      <c r="Y151" s="132"/>
      <c r="Z151" s="132"/>
      <c r="AA151" s="132"/>
      <c r="AB151" s="132"/>
      <c r="AC151" s="132"/>
      <c r="AD151" s="132"/>
      <c r="AQ151" s="197" t="s">
        <v>198</v>
      </c>
      <c r="AS151" s="197" t="s">
        <v>114</v>
      </c>
      <c r="AT151" s="197" t="s">
        <v>81</v>
      </c>
      <c r="AX151" s="126" t="s">
        <v>112</v>
      </c>
      <c r="BD151" s="198">
        <f>IF(M151="základní",J151,0)</f>
        <v>0</v>
      </c>
      <c r="BE151" s="198">
        <f>IF(M151="snížená",J151,0)</f>
        <v>0</v>
      </c>
      <c r="BF151" s="198">
        <f>IF(M151="zákl. přenesená",J151,0)</f>
        <v>0</v>
      </c>
      <c r="BG151" s="198">
        <f>IF(M151="sníž. přenesená",J151,0)</f>
        <v>0</v>
      </c>
      <c r="BH151" s="198">
        <f>IF(M151="nulová",J151,0)</f>
        <v>0</v>
      </c>
      <c r="BI151" s="126" t="s">
        <v>79</v>
      </c>
      <c r="BJ151" s="198">
        <f>ROUND(I151*H151,2)</f>
        <v>0</v>
      </c>
      <c r="BK151" s="126" t="s">
        <v>198</v>
      </c>
      <c r="BL151" s="197" t="s">
        <v>199</v>
      </c>
    </row>
    <row r="152" spans="1:64" s="76" customFormat="1" ht="22.9" customHeight="1">
      <c r="B152" s="185"/>
      <c r="C152" s="241"/>
      <c r="D152" s="242" t="s">
        <v>73</v>
      </c>
      <c r="E152" s="245" t="s">
        <v>200</v>
      </c>
      <c r="F152" s="245" t="s">
        <v>201</v>
      </c>
      <c r="G152" s="241"/>
      <c r="H152" s="241"/>
      <c r="I152" s="241"/>
      <c r="J152" s="246">
        <f>BJ152</f>
        <v>0</v>
      </c>
      <c r="K152" s="185"/>
      <c r="L152" s="187"/>
      <c r="M152" s="188"/>
      <c r="N152" s="188"/>
      <c r="O152" s="189">
        <f>O153</f>
        <v>0</v>
      </c>
      <c r="P152" s="188"/>
      <c r="Q152" s="189">
        <f>Q153</f>
        <v>0</v>
      </c>
      <c r="R152" s="188"/>
      <c r="S152" s="190">
        <f>S153</f>
        <v>0</v>
      </c>
      <c r="AQ152" s="186" t="s">
        <v>120</v>
      </c>
      <c r="AS152" s="191" t="s">
        <v>73</v>
      </c>
      <c r="AT152" s="191" t="s">
        <v>79</v>
      </c>
      <c r="AX152" s="186" t="s">
        <v>112</v>
      </c>
      <c r="BJ152" s="192">
        <f>BJ153</f>
        <v>0</v>
      </c>
    </row>
    <row r="153" spans="1:64" s="135" customFormat="1" ht="16.5" customHeight="1">
      <c r="A153" s="132"/>
      <c r="B153" s="77"/>
      <c r="C153" s="247" t="s">
        <v>202</v>
      </c>
      <c r="D153" s="247" t="s">
        <v>114</v>
      </c>
      <c r="E153" s="248" t="s">
        <v>203</v>
      </c>
      <c r="F153" s="249" t="s">
        <v>204</v>
      </c>
      <c r="G153" s="250" t="s">
        <v>197</v>
      </c>
      <c r="H153" s="251">
        <v>1</v>
      </c>
      <c r="I153" s="252"/>
      <c r="J153" s="253">
        <f>ROUND(I153*H153,2)</f>
        <v>0</v>
      </c>
      <c r="K153" s="77"/>
      <c r="L153" s="81" t="s">
        <v>1</v>
      </c>
      <c r="M153" s="209" t="s">
        <v>39</v>
      </c>
      <c r="N153" s="210"/>
      <c r="O153" s="211">
        <f>N153*H153</f>
        <v>0</v>
      </c>
      <c r="P153" s="211">
        <v>0</v>
      </c>
      <c r="Q153" s="211">
        <f>P153*H153</f>
        <v>0</v>
      </c>
      <c r="R153" s="211">
        <v>0</v>
      </c>
      <c r="S153" s="212">
        <f>R153*H153</f>
        <v>0</v>
      </c>
      <c r="T153" s="132"/>
      <c r="U153" s="132"/>
      <c r="V153" s="132"/>
      <c r="W153" s="132"/>
      <c r="X153" s="132"/>
      <c r="Y153" s="132"/>
      <c r="Z153" s="132"/>
      <c r="AA153" s="132"/>
      <c r="AB153" s="132"/>
      <c r="AC153" s="132"/>
      <c r="AD153" s="132"/>
      <c r="AQ153" s="197" t="s">
        <v>198</v>
      </c>
      <c r="AS153" s="197" t="s">
        <v>114</v>
      </c>
      <c r="AT153" s="197" t="s">
        <v>81</v>
      </c>
      <c r="AX153" s="126" t="s">
        <v>112</v>
      </c>
      <c r="BD153" s="198">
        <f>IF(M153="základní",J153,0)</f>
        <v>0</v>
      </c>
      <c r="BE153" s="198">
        <f>IF(M153="snížená",J153,0)</f>
        <v>0</v>
      </c>
      <c r="BF153" s="198">
        <f>IF(M153="zákl. přenesená",J153,0)</f>
        <v>0</v>
      </c>
      <c r="BG153" s="198">
        <f>IF(M153="sníž. přenesená",J153,0)</f>
        <v>0</v>
      </c>
      <c r="BH153" s="198">
        <f>IF(M153="nulová",J153,0)</f>
        <v>0</v>
      </c>
      <c r="BI153" s="126" t="s">
        <v>79</v>
      </c>
      <c r="BJ153" s="198">
        <f>ROUND(I153*H153,2)</f>
        <v>0</v>
      </c>
      <c r="BK153" s="126" t="s">
        <v>198</v>
      </c>
      <c r="BL153" s="197" t="s">
        <v>205</v>
      </c>
    </row>
    <row r="154" spans="1:64" s="135" customFormat="1" ht="6.95" customHeight="1">
      <c r="A154" s="132"/>
      <c r="B154" s="166"/>
      <c r="C154" s="167"/>
      <c r="D154" s="167"/>
      <c r="E154" s="167"/>
      <c r="F154" s="167"/>
      <c r="G154" s="167"/>
      <c r="H154" s="167"/>
      <c r="I154" s="167"/>
      <c r="J154" s="167"/>
      <c r="K154" s="77"/>
      <c r="L154" s="132"/>
      <c r="N154" s="132"/>
      <c r="O154" s="132"/>
      <c r="P154" s="132"/>
      <c r="Q154" s="132"/>
      <c r="R154" s="132"/>
      <c r="S154" s="132"/>
      <c r="T154" s="132"/>
      <c r="U154" s="132"/>
      <c r="V154" s="132"/>
      <c r="W154" s="132"/>
      <c r="X154" s="132"/>
      <c r="Y154" s="132"/>
      <c r="Z154" s="132"/>
      <c r="AA154" s="132"/>
      <c r="AB154" s="132"/>
      <c r="AC154" s="132"/>
      <c r="AD154" s="132"/>
    </row>
  </sheetData>
  <sheetProtection algorithmName="SHA-512" hashValue="57DIk88VIzepM+UQXLfiCwmkKTpXfID7C5QY20BrbuMdtHLWKjmVa/lpFuP6Uuu7cuZNXuXB2EjvJHbxG4tE+A==" saltValue="xdcP3j+IZeiQoZjza88nrw==" spinCount="100000" sheet="1" objects="1" scenarios="1"/>
  <autoFilter ref="C121:J153"/>
  <mergeCells count="6">
    <mergeCell ref="E114:H114"/>
    <mergeCell ref="K2:U2"/>
    <mergeCell ref="E7:H7"/>
    <mergeCell ref="E16:H16"/>
    <mergeCell ref="E25:H25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Mesto1046 - Oprava místní...</vt:lpstr>
      <vt:lpstr>'Mesto1046 - Oprava místní...'!Názvy_tisku</vt:lpstr>
      <vt:lpstr>'Rekapitulace stavby'!Názvy_tisku</vt:lpstr>
      <vt:lpstr>'Mesto1046 - Oprava místní...'!Oblast_tisku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Irena Fajfrová</dc:creator>
  <cp:lastModifiedBy>Hermannová Dagmar, Ing.</cp:lastModifiedBy>
  <dcterms:created xsi:type="dcterms:W3CDTF">2022-01-14T08:11:53Z</dcterms:created>
  <dcterms:modified xsi:type="dcterms:W3CDTF">2024-04-22T13:34:12Z</dcterms:modified>
</cp:coreProperties>
</file>